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J:\Applications&amp;Data\GAF\COMPRAS\LICITACIONES Y CONCURSOS\2022\Pública\Licitación Pública N° 11-2022 - Proyecto NOA 2° etapa\2. Pliegos\PBCP\"/>
    </mc:Choice>
  </mc:AlternateContent>
  <xr:revisionPtr revIDLastSave="0" documentId="8_{36BCC9FE-D0D4-4C2E-9A5D-A49A1D344502}" xr6:coauthVersionLast="36" xr6:coauthVersionMax="36" xr10:uidLastSave="{00000000-0000-0000-0000-000000000000}"/>
  <bookViews>
    <workbookView xWindow="0" yWindow="0" windowWidth="20490" windowHeight="7650" firstSheet="12" activeTab="12" xr2:uid="{00000000-000D-0000-FFFF-FFFF00000000}"/>
  </bookViews>
  <sheets>
    <sheet name="Itemizado Gral" sheetId="27" r:id="rId1"/>
    <sheet name="Salta a ET Cobos" sheetId="11" r:id="rId2"/>
    <sheet name="SJ Metan a LAT163" sheetId="12" r:id="rId3"/>
    <sheet name="Burruyacu a LAT460" sheetId="13" r:id="rId4"/>
    <sheet name="SM Tucuman a ET El Bracho" sheetId="14" r:id="rId5"/>
    <sheet name="Pampa Blanca a LAT 67" sheetId="15" r:id="rId6"/>
    <sheet name="Guemes Aguas Calientes a LAT 31" sheetId="20" r:id="rId7"/>
    <sheet name="Lumbreras a LAT 125" sheetId="16" r:id="rId8"/>
    <sheet name="Copo Quille a LAT 331" sheetId="17" r:id="rId9"/>
    <sheet name="Colonia Mayo a LAT 552" sheetId="18" r:id="rId10"/>
    <sheet name="El Bordo Campo Santo" sheetId="19" r:id="rId11"/>
    <sheet name="Cobos Gabinete" sheetId="21" r:id="rId12"/>
    <sheet name="R de la Frontera Metan Viejo" sheetId="22" r:id="rId13"/>
    <sheet name="Antilla, el Potrero" sheetId="23" r:id="rId14"/>
    <sheet name="San Andres" sheetId="24" r:id="rId15"/>
    <sheet name="El Bracho" sheetId="26" r:id="rId16"/>
    <sheet name="Pacara" sheetId="25" r:id="rId1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27" l="1"/>
  <c r="D43" i="27"/>
  <c r="D42" i="27"/>
  <c r="D41" i="27"/>
  <c r="D40" i="27"/>
  <c r="D39" i="27"/>
  <c r="D38" i="27"/>
  <c r="D37" i="27"/>
  <c r="D36" i="27"/>
  <c r="D35" i="27"/>
  <c r="D34" i="27"/>
  <c r="D33" i="27"/>
  <c r="D32" i="27"/>
  <c r="D27" i="27"/>
  <c r="D26" i="27"/>
  <c r="D25" i="27"/>
  <c r="D24" i="27"/>
  <c r="D21" i="27"/>
  <c r="D20" i="27"/>
  <c r="D19" i="27"/>
  <c r="D18" i="27"/>
  <c r="D17" i="27"/>
  <c r="D15" i="27"/>
  <c r="D14" i="27"/>
  <c r="D13" i="27"/>
  <c r="D12" i="27"/>
  <c r="D11" i="27"/>
  <c r="D6" i="14"/>
  <c r="F44" i="25"/>
  <c r="F43" i="25"/>
  <c r="F44" i="26"/>
  <c r="F43" i="26"/>
  <c r="F44" i="24"/>
  <c r="F43" i="24"/>
  <c r="F44" i="23"/>
  <c r="F43" i="23"/>
  <c r="F44" i="22"/>
  <c r="F43" i="22"/>
  <c r="F44" i="21"/>
  <c r="F43" i="21"/>
  <c r="F44" i="19"/>
  <c r="F43" i="19"/>
  <c r="F44" i="18"/>
  <c r="F43" i="18"/>
  <c r="F44" i="17"/>
  <c r="F43" i="17"/>
  <c r="F44" i="16"/>
  <c r="F43" i="16"/>
  <c r="F44" i="20"/>
  <c r="F43" i="20"/>
  <c r="F44" i="15"/>
  <c r="F43" i="15"/>
  <c r="F44" i="14"/>
  <c r="F43" i="14"/>
  <c r="F44" i="13"/>
  <c r="F43" i="13"/>
  <c r="F44" i="12"/>
  <c r="F43" i="12"/>
  <c r="F44" i="11"/>
  <c r="F43" i="11"/>
  <c r="F42" i="11"/>
  <c r="D28" i="26"/>
  <c r="F42" i="26"/>
  <c r="F41" i="26"/>
  <c r="F40" i="26"/>
  <c r="F39" i="26"/>
  <c r="F38" i="26"/>
  <c r="F37" i="26"/>
  <c r="F36" i="26"/>
  <c r="F35" i="26"/>
  <c r="F34" i="26"/>
  <c r="F33" i="26"/>
  <c r="F32" i="26"/>
  <c r="D31" i="26"/>
  <c r="F31" i="26" s="1"/>
  <c r="F30" i="26"/>
  <c r="F29" i="26"/>
  <c r="F27" i="26"/>
  <c r="F26" i="26"/>
  <c r="F25" i="26"/>
  <c r="F24" i="26"/>
  <c r="D23" i="26"/>
  <c r="F23" i="26" s="1"/>
  <c r="D22" i="26"/>
  <c r="F22" i="26" s="1"/>
  <c r="F21" i="26"/>
  <c r="F20" i="26"/>
  <c r="F19" i="26"/>
  <c r="F18" i="26"/>
  <c r="F17" i="26"/>
  <c r="F15" i="26"/>
  <c r="F14" i="26"/>
  <c r="F13" i="26"/>
  <c r="F12" i="26"/>
  <c r="F11" i="26"/>
  <c r="D10" i="26"/>
  <c r="F10" i="26" s="1"/>
  <c r="D9" i="26"/>
  <c r="F9" i="26" s="1"/>
  <c r="D8" i="26"/>
  <c r="D16" i="26" s="1"/>
  <c r="F16" i="26" s="1"/>
  <c r="F7" i="26"/>
  <c r="F6" i="26"/>
  <c r="F42" i="25"/>
  <c r="F41" i="25"/>
  <c r="F40" i="25"/>
  <c r="F39" i="25"/>
  <c r="F38" i="25"/>
  <c r="F37" i="25"/>
  <c r="F36" i="25"/>
  <c r="F35" i="25"/>
  <c r="F34" i="25"/>
  <c r="F33" i="25"/>
  <c r="F32" i="25"/>
  <c r="D31" i="25"/>
  <c r="F31" i="25" s="1"/>
  <c r="F30" i="25"/>
  <c r="F29" i="25"/>
  <c r="F27" i="25"/>
  <c r="F26" i="25"/>
  <c r="F25" i="25"/>
  <c r="F24" i="25"/>
  <c r="D23" i="25"/>
  <c r="F23" i="25" s="1"/>
  <c r="D22" i="25"/>
  <c r="F22" i="25" s="1"/>
  <c r="F21" i="25"/>
  <c r="F20" i="25"/>
  <c r="F19" i="25"/>
  <c r="F18" i="25"/>
  <c r="F17" i="25"/>
  <c r="F15" i="25"/>
  <c r="F14" i="25"/>
  <c r="F13" i="25"/>
  <c r="F12" i="25"/>
  <c r="F11" i="25"/>
  <c r="D10" i="25"/>
  <c r="F10" i="25" s="1"/>
  <c r="D9" i="25"/>
  <c r="F9" i="25" s="1"/>
  <c r="D8" i="25"/>
  <c r="D16" i="25" s="1"/>
  <c r="F16" i="25" s="1"/>
  <c r="F7" i="25"/>
  <c r="F6" i="25"/>
  <c r="F42" i="24"/>
  <c r="F41" i="24"/>
  <c r="F40" i="24"/>
  <c r="F39" i="24"/>
  <c r="F38" i="24"/>
  <c r="F37" i="24"/>
  <c r="F36" i="24"/>
  <c r="F35" i="24"/>
  <c r="F34" i="24"/>
  <c r="F33" i="24"/>
  <c r="F32" i="24"/>
  <c r="D31" i="24"/>
  <c r="F31" i="24" s="1"/>
  <c r="F30" i="24"/>
  <c r="F29" i="24"/>
  <c r="F27" i="24"/>
  <c r="F26" i="24"/>
  <c r="F25" i="24"/>
  <c r="F24" i="24"/>
  <c r="D23" i="24"/>
  <c r="F23" i="24" s="1"/>
  <c r="D22" i="24"/>
  <c r="F22" i="24" s="1"/>
  <c r="F21" i="24"/>
  <c r="F20" i="24"/>
  <c r="F19" i="24"/>
  <c r="F18" i="24"/>
  <c r="F17" i="24"/>
  <c r="F15" i="24"/>
  <c r="F14" i="24"/>
  <c r="F13" i="24"/>
  <c r="F12" i="24"/>
  <c r="F11" i="24"/>
  <c r="D10" i="24"/>
  <c r="F10" i="24" s="1"/>
  <c r="D9" i="24"/>
  <c r="F9" i="24" s="1"/>
  <c r="D8" i="24"/>
  <c r="D16" i="24" s="1"/>
  <c r="F16" i="24" s="1"/>
  <c r="F7" i="24"/>
  <c r="F6" i="24"/>
  <c r="D31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7" i="23"/>
  <c r="F26" i="23"/>
  <c r="F25" i="23"/>
  <c r="F24" i="23"/>
  <c r="D23" i="23"/>
  <c r="F23" i="23" s="1"/>
  <c r="D22" i="23"/>
  <c r="F22" i="23" s="1"/>
  <c r="F21" i="23"/>
  <c r="F20" i="23"/>
  <c r="F19" i="23"/>
  <c r="F18" i="23"/>
  <c r="F17" i="23"/>
  <c r="F15" i="23"/>
  <c r="F14" i="23"/>
  <c r="F13" i="23"/>
  <c r="F12" i="23"/>
  <c r="F11" i="23"/>
  <c r="D10" i="23"/>
  <c r="F10" i="23" s="1"/>
  <c r="D9" i="23"/>
  <c r="F9" i="23" s="1"/>
  <c r="D8" i="23"/>
  <c r="D16" i="23" s="1"/>
  <c r="F16" i="23" s="1"/>
  <c r="F7" i="23"/>
  <c r="F6" i="23"/>
  <c r="D31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7" i="22"/>
  <c r="F26" i="22"/>
  <c r="F25" i="22"/>
  <c r="F24" i="22"/>
  <c r="D23" i="22"/>
  <c r="F23" i="22" s="1"/>
  <c r="D22" i="22"/>
  <c r="F22" i="22" s="1"/>
  <c r="F21" i="22"/>
  <c r="F20" i="22"/>
  <c r="F19" i="22"/>
  <c r="F18" i="22"/>
  <c r="F17" i="22"/>
  <c r="F15" i="22"/>
  <c r="F14" i="22"/>
  <c r="F13" i="22"/>
  <c r="F12" i="22"/>
  <c r="F11" i="22"/>
  <c r="F7" i="22"/>
  <c r="F6" i="22"/>
  <c r="D31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7" i="21"/>
  <c r="F26" i="21"/>
  <c r="F25" i="21"/>
  <c r="F24" i="21"/>
  <c r="D23" i="21"/>
  <c r="F23" i="21" s="1"/>
  <c r="D22" i="21"/>
  <c r="F22" i="21" s="1"/>
  <c r="F21" i="21"/>
  <c r="F20" i="21"/>
  <c r="F19" i="21"/>
  <c r="F18" i="21"/>
  <c r="F17" i="21"/>
  <c r="F15" i="21"/>
  <c r="F14" i="21"/>
  <c r="F13" i="21"/>
  <c r="F12" i="21"/>
  <c r="F11" i="21"/>
  <c r="F7" i="21"/>
  <c r="D9" i="21"/>
  <c r="F9" i="21" s="1"/>
  <c r="D31" i="19"/>
  <c r="F31" i="19" s="1"/>
  <c r="D7" i="19"/>
  <c r="D6" i="19"/>
  <c r="F42" i="19"/>
  <c r="F41" i="19"/>
  <c r="F40" i="19"/>
  <c r="F39" i="19"/>
  <c r="F38" i="19"/>
  <c r="F37" i="19"/>
  <c r="F36" i="19"/>
  <c r="F35" i="19"/>
  <c r="F34" i="19"/>
  <c r="F33" i="19"/>
  <c r="F32" i="19"/>
  <c r="F30" i="19"/>
  <c r="F29" i="19"/>
  <c r="F27" i="19"/>
  <c r="F26" i="19"/>
  <c r="F25" i="19"/>
  <c r="F24" i="19"/>
  <c r="D23" i="19"/>
  <c r="F23" i="19" s="1"/>
  <c r="D22" i="19"/>
  <c r="F22" i="19" s="1"/>
  <c r="F21" i="19"/>
  <c r="F20" i="19"/>
  <c r="F19" i="19"/>
  <c r="F18" i="19"/>
  <c r="F17" i="19"/>
  <c r="F15" i="19"/>
  <c r="F14" i="19"/>
  <c r="F13" i="19"/>
  <c r="F12" i="19"/>
  <c r="F11" i="19"/>
  <c r="F7" i="19"/>
  <c r="D10" i="19"/>
  <c r="F10" i="19" s="1"/>
  <c r="F20" i="18"/>
  <c r="F42" i="18"/>
  <c r="F41" i="18"/>
  <c r="F40" i="18"/>
  <c r="F39" i="18"/>
  <c r="F38" i="18"/>
  <c r="F37" i="18"/>
  <c r="F36" i="18"/>
  <c r="F35" i="18"/>
  <c r="F34" i="18"/>
  <c r="F33" i="18"/>
  <c r="F32" i="18"/>
  <c r="D31" i="18"/>
  <c r="F31" i="18" s="1"/>
  <c r="D30" i="18"/>
  <c r="F30" i="18" s="1"/>
  <c r="D29" i="18"/>
  <c r="F29" i="18" s="1"/>
  <c r="F28" i="18"/>
  <c r="F27" i="18"/>
  <c r="F26" i="18"/>
  <c r="F25" i="18"/>
  <c r="F24" i="18"/>
  <c r="D23" i="18"/>
  <c r="F23" i="18" s="1"/>
  <c r="D22" i="18"/>
  <c r="F22" i="18" s="1"/>
  <c r="F21" i="18"/>
  <c r="F19" i="18"/>
  <c r="F18" i="18"/>
  <c r="F17" i="18"/>
  <c r="F15" i="18"/>
  <c r="F14" i="18"/>
  <c r="F13" i="18"/>
  <c r="F12" i="18"/>
  <c r="F11" i="18"/>
  <c r="D10" i="18"/>
  <c r="F10" i="18" s="1"/>
  <c r="D9" i="18"/>
  <c r="F9" i="18" s="1"/>
  <c r="D8" i="18"/>
  <c r="D16" i="18" s="1"/>
  <c r="F16" i="18" s="1"/>
  <c r="F7" i="18"/>
  <c r="F6" i="18"/>
  <c r="F42" i="17"/>
  <c r="F41" i="17"/>
  <c r="F40" i="17"/>
  <c r="F39" i="17"/>
  <c r="F38" i="17"/>
  <c r="F37" i="17"/>
  <c r="F36" i="17"/>
  <c r="F35" i="17"/>
  <c r="F34" i="17"/>
  <c r="F33" i="17"/>
  <c r="F32" i="17"/>
  <c r="D31" i="17"/>
  <c r="F31" i="17" s="1"/>
  <c r="D30" i="17"/>
  <c r="F30" i="17" s="1"/>
  <c r="D29" i="17"/>
  <c r="F29" i="17" s="1"/>
  <c r="F28" i="17"/>
  <c r="F27" i="17"/>
  <c r="F26" i="17"/>
  <c r="F25" i="17"/>
  <c r="F24" i="17"/>
  <c r="F23" i="17"/>
  <c r="D23" i="17"/>
  <c r="D22" i="17"/>
  <c r="F22" i="17" s="1"/>
  <c r="F21" i="17"/>
  <c r="F20" i="17"/>
  <c r="F19" i="17"/>
  <c r="F18" i="17"/>
  <c r="F17" i="17"/>
  <c r="F15" i="17"/>
  <c r="F14" i="17"/>
  <c r="F13" i="17"/>
  <c r="F12" i="17"/>
  <c r="F11" i="17"/>
  <c r="D10" i="17"/>
  <c r="F10" i="17" s="1"/>
  <c r="D9" i="17"/>
  <c r="F9" i="17" s="1"/>
  <c r="D8" i="17"/>
  <c r="D16" i="17" s="1"/>
  <c r="F16" i="17" s="1"/>
  <c r="F7" i="17"/>
  <c r="F6" i="17"/>
  <c r="D31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D30" i="16"/>
  <c r="F30" i="16" s="1"/>
  <c r="D29" i="16"/>
  <c r="F29" i="16" s="1"/>
  <c r="F28" i="16"/>
  <c r="F27" i="16"/>
  <c r="F26" i="16"/>
  <c r="F25" i="16"/>
  <c r="F24" i="16"/>
  <c r="D23" i="16"/>
  <c r="F23" i="16" s="1"/>
  <c r="D22" i="16"/>
  <c r="F22" i="16" s="1"/>
  <c r="F21" i="16"/>
  <c r="F20" i="16"/>
  <c r="F19" i="16"/>
  <c r="F18" i="16"/>
  <c r="F17" i="16"/>
  <c r="D16" i="16"/>
  <c r="F16" i="16" s="1"/>
  <c r="F15" i="16"/>
  <c r="F14" i="16"/>
  <c r="F13" i="16"/>
  <c r="F12" i="16"/>
  <c r="F11" i="16"/>
  <c r="F10" i="16"/>
  <c r="D10" i="16"/>
  <c r="D9" i="16"/>
  <c r="F9" i="16" s="1"/>
  <c r="F8" i="16"/>
  <c r="D8" i="16"/>
  <c r="F7" i="16"/>
  <c r="F6" i="16"/>
  <c r="D31" i="20"/>
  <c r="F31" i="20" s="1"/>
  <c r="D29" i="20"/>
  <c r="F20" i="20"/>
  <c r="D6" i="20"/>
  <c r="D10" i="20" s="1"/>
  <c r="F10" i="20" s="1"/>
  <c r="F42" i="20"/>
  <c r="F41" i="20"/>
  <c r="F40" i="20"/>
  <c r="F39" i="20"/>
  <c r="F38" i="20"/>
  <c r="F37" i="20"/>
  <c r="F36" i="20"/>
  <c r="F35" i="20"/>
  <c r="F34" i="20"/>
  <c r="F33" i="20"/>
  <c r="F32" i="20"/>
  <c r="F30" i="20"/>
  <c r="F29" i="20"/>
  <c r="F27" i="20"/>
  <c r="F26" i="20"/>
  <c r="F25" i="20"/>
  <c r="F24" i="20"/>
  <c r="D23" i="20"/>
  <c r="F23" i="20" s="1"/>
  <c r="D22" i="20"/>
  <c r="F22" i="20" s="1"/>
  <c r="F21" i="20"/>
  <c r="F19" i="20"/>
  <c r="F18" i="20"/>
  <c r="F17" i="20"/>
  <c r="F15" i="20"/>
  <c r="F14" i="20"/>
  <c r="F13" i="20"/>
  <c r="F12" i="20"/>
  <c r="F11" i="20"/>
  <c r="D9" i="20"/>
  <c r="F9" i="20" s="1"/>
  <c r="D8" i="20"/>
  <c r="D16" i="20" s="1"/>
  <c r="F16" i="20" s="1"/>
  <c r="F7" i="20"/>
  <c r="D31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D30" i="15"/>
  <c r="F30" i="15" s="1"/>
  <c r="F28" i="15"/>
  <c r="F27" i="15"/>
  <c r="F26" i="15"/>
  <c r="F25" i="15"/>
  <c r="F24" i="15"/>
  <c r="D23" i="15"/>
  <c r="F23" i="15" s="1"/>
  <c r="D22" i="15"/>
  <c r="F22" i="15" s="1"/>
  <c r="F21" i="15"/>
  <c r="F20" i="15"/>
  <c r="F19" i="15"/>
  <c r="F18" i="15"/>
  <c r="F17" i="15"/>
  <c r="F15" i="15"/>
  <c r="F14" i="15"/>
  <c r="F13" i="15"/>
  <c r="F12" i="15"/>
  <c r="F11" i="15"/>
  <c r="F7" i="15"/>
  <c r="D29" i="15"/>
  <c r="F29" i="15" s="1"/>
  <c r="D31" i="14"/>
  <c r="F31" i="14" s="1"/>
  <c r="D16" i="14"/>
  <c r="D7" i="14"/>
  <c r="F7" i="14"/>
  <c r="F42" i="14"/>
  <c r="F41" i="14"/>
  <c r="F40" i="14"/>
  <c r="F39" i="14"/>
  <c r="F38" i="14"/>
  <c r="F37" i="14"/>
  <c r="F36" i="14"/>
  <c r="F35" i="14"/>
  <c r="F34" i="14"/>
  <c r="F33" i="14"/>
  <c r="F32" i="14"/>
  <c r="F29" i="14"/>
  <c r="F27" i="14"/>
  <c r="F26" i="14"/>
  <c r="F25" i="14"/>
  <c r="F24" i="14"/>
  <c r="D23" i="14"/>
  <c r="F23" i="14" s="1"/>
  <c r="F22" i="14"/>
  <c r="F21" i="14"/>
  <c r="F20" i="14"/>
  <c r="F19" i="14"/>
  <c r="F18" i="14"/>
  <c r="F17" i="14"/>
  <c r="F15" i="14"/>
  <c r="F14" i="14"/>
  <c r="F13" i="14"/>
  <c r="F12" i="14"/>
  <c r="F11" i="14"/>
  <c r="D31" i="13"/>
  <c r="D22" i="13"/>
  <c r="F22" i="13" s="1"/>
  <c r="D7" i="13"/>
  <c r="D6" i="13"/>
  <c r="D10" i="13" s="1"/>
  <c r="F10" i="13" s="1"/>
  <c r="F42" i="13"/>
  <c r="F41" i="13"/>
  <c r="F40" i="13"/>
  <c r="F39" i="13"/>
  <c r="F38" i="13"/>
  <c r="F37" i="13"/>
  <c r="F36" i="13"/>
  <c r="F35" i="13"/>
  <c r="F34" i="13"/>
  <c r="F33" i="13"/>
  <c r="F32" i="13"/>
  <c r="F31" i="13"/>
  <c r="F27" i="13"/>
  <c r="F26" i="13"/>
  <c r="F25" i="13"/>
  <c r="F24" i="13"/>
  <c r="D23" i="13"/>
  <c r="F23" i="13" s="1"/>
  <c r="F21" i="13"/>
  <c r="F20" i="13"/>
  <c r="F19" i="13"/>
  <c r="F18" i="13"/>
  <c r="F17" i="13"/>
  <c r="F15" i="13"/>
  <c r="F14" i="13"/>
  <c r="F13" i="13"/>
  <c r="F12" i="13"/>
  <c r="F11" i="13"/>
  <c r="F7" i="13"/>
  <c r="D6" i="12"/>
  <c r="D7" i="12"/>
  <c r="F8" i="17" l="1"/>
  <c r="D28" i="20"/>
  <c r="F28" i="20" s="1"/>
  <c r="D22" i="27"/>
  <c r="D29" i="13"/>
  <c r="F29" i="13" s="1"/>
  <c r="F6" i="20"/>
  <c r="F8" i="18"/>
  <c r="F28" i="26"/>
  <c r="F8" i="26"/>
  <c r="D28" i="25"/>
  <c r="F28" i="25" s="1"/>
  <c r="F8" i="25"/>
  <c r="D28" i="24"/>
  <c r="F28" i="24" s="1"/>
  <c r="F8" i="24"/>
  <c r="F8" i="23"/>
  <c r="D28" i="23"/>
  <c r="F28" i="23" s="1"/>
  <c r="D9" i="22"/>
  <c r="F9" i="22" s="1"/>
  <c r="D8" i="22"/>
  <c r="D10" i="22"/>
  <c r="F10" i="22" s="1"/>
  <c r="D8" i="21"/>
  <c r="D10" i="21"/>
  <c r="F10" i="21" s="1"/>
  <c r="F6" i="21"/>
  <c r="F6" i="19"/>
  <c r="D9" i="19"/>
  <c r="F9" i="19" s="1"/>
  <c r="D8" i="19"/>
  <c r="D28" i="19" s="1"/>
  <c r="F8" i="20"/>
  <c r="D8" i="15"/>
  <c r="D10" i="15"/>
  <c r="F10" i="15" s="1"/>
  <c r="F6" i="15"/>
  <c r="D9" i="15"/>
  <c r="F9" i="15" s="1"/>
  <c r="F16" i="14"/>
  <c r="D8" i="14"/>
  <c r="F8" i="14" s="1"/>
  <c r="F6" i="14"/>
  <c r="D28" i="14"/>
  <c r="D10" i="14"/>
  <c r="F10" i="14" s="1"/>
  <c r="D9" i="14"/>
  <c r="F9" i="14" s="1"/>
  <c r="D8" i="13"/>
  <c r="F6" i="13"/>
  <c r="D9" i="13"/>
  <c r="F9" i="13" s="1"/>
  <c r="D31" i="12"/>
  <c r="D29" i="12"/>
  <c r="D29" i="27" s="1"/>
  <c r="F42" i="12"/>
  <c r="F41" i="12"/>
  <c r="F40" i="12"/>
  <c r="F39" i="12"/>
  <c r="F38" i="12"/>
  <c r="F37" i="12"/>
  <c r="F36" i="12"/>
  <c r="F35" i="12"/>
  <c r="F34" i="12"/>
  <c r="F33" i="12"/>
  <c r="F32" i="12"/>
  <c r="F31" i="12"/>
  <c r="D28" i="12"/>
  <c r="D30" i="12" s="1"/>
  <c r="F30" i="12" s="1"/>
  <c r="F27" i="12"/>
  <c r="F26" i="12"/>
  <c r="F25" i="12"/>
  <c r="F24" i="12"/>
  <c r="D23" i="12"/>
  <c r="F23" i="12" s="1"/>
  <c r="F22" i="12"/>
  <c r="F21" i="12"/>
  <c r="F20" i="12"/>
  <c r="F19" i="12"/>
  <c r="F18" i="12"/>
  <c r="F17" i="12"/>
  <c r="F15" i="12"/>
  <c r="F14" i="12"/>
  <c r="F13" i="12"/>
  <c r="F12" i="12"/>
  <c r="F11" i="12"/>
  <c r="D8" i="12"/>
  <c r="F8" i="12" s="1"/>
  <c r="F6" i="12"/>
  <c r="D10" i="12"/>
  <c r="F10" i="12" s="1"/>
  <c r="D31" i="11"/>
  <c r="D31" i="27" s="1"/>
  <c r="D28" i="11"/>
  <c r="D23" i="11"/>
  <c r="D23" i="27" s="1"/>
  <c r="D9" i="11"/>
  <c r="D8" i="11"/>
  <c r="D8" i="27" s="1"/>
  <c r="D7" i="11"/>
  <c r="D7" i="27" s="1"/>
  <c r="D6" i="11"/>
  <c r="D6" i="27" s="1"/>
  <c r="F29" i="12" l="1"/>
  <c r="F8" i="13"/>
  <c r="D16" i="13"/>
  <c r="F16" i="13" s="1"/>
  <c r="D10" i="11"/>
  <c r="D10" i="27" s="1"/>
  <c r="D30" i="11"/>
  <c r="D16" i="11"/>
  <c r="D16" i="22"/>
  <c r="F16" i="22" s="1"/>
  <c r="F8" i="22"/>
  <c r="D28" i="22"/>
  <c r="F28" i="22" s="1"/>
  <c r="D16" i="21"/>
  <c r="F16" i="21" s="1"/>
  <c r="D28" i="21"/>
  <c r="F28" i="21" s="1"/>
  <c r="F8" i="21"/>
  <c r="F28" i="19"/>
  <c r="D16" i="19"/>
  <c r="F16" i="19" s="1"/>
  <c r="F8" i="19"/>
  <c r="D16" i="15"/>
  <c r="F16" i="15" s="1"/>
  <c r="F8" i="15"/>
  <c r="D30" i="14"/>
  <c r="F30" i="14" s="1"/>
  <c r="F28" i="14"/>
  <c r="D30" i="13"/>
  <c r="F30" i="13" s="1"/>
  <c r="F28" i="13"/>
  <c r="D9" i="12"/>
  <c r="F9" i="12" s="1"/>
  <c r="F28" i="12"/>
  <c r="F7" i="12"/>
  <c r="F16" i="12"/>
  <c r="D16" i="27" l="1"/>
  <c r="D28" i="27"/>
  <c r="D9" i="27"/>
  <c r="D30" i="27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</calcChain>
</file>

<file path=xl/sharedStrings.xml><?xml version="1.0" encoding="utf-8"?>
<sst xmlns="http://schemas.openxmlformats.org/spreadsheetml/2006/main" count="1459" uniqueCount="95">
  <si>
    <t>ml</t>
  </si>
  <si>
    <t>UD</t>
  </si>
  <si>
    <t>CANT.</t>
  </si>
  <si>
    <t>m</t>
  </si>
  <si>
    <t>Ud</t>
  </si>
  <si>
    <t>gl</t>
  </si>
  <si>
    <t>Apertura de zanja de 1,20 m de fondo de zanja y 0,60 m de ancho. (Zona Interurbana)</t>
  </si>
  <si>
    <t>Apertura de zanja de 1,00 m de fondo de zanja y 0,60 m de ancho. (Zona Urbana)</t>
  </si>
  <si>
    <t>Instalación de tritubo de PEAD 125/40mm en zanja a cielo abierto.</t>
  </si>
  <si>
    <t>Instalación de cinta de prevención sobre tritubo de PEAD 125/40mm en zanja a cielo abierto</t>
  </si>
  <si>
    <t>Instalación de Hilo metálico para detectar la traza del tritubo/cable de FO</t>
  </si>
  <si>
    <t>Instalación de un tritubo de PEAD 125/40mm mediante tunelera dirigida (en vereda de todo tipo)</t>
  </si>
  <si>
    <t>Instalación de un tritubo PEAD 125/40mm mediante tunelera convencional (en vereda de todo tipo)</t>
  </si>
  <si>
    <t>Instalación de tritubo de PEAD 125/40mm en caño camisa</t>
  </si>
  <si>
    <t>Provisión e Instalación de protección de Hormigón sobre Tritubo en zanja (0,30mx0,30mx1m)</t>
  </si>
  <si>
    <t>Anclaje de tritubo/caño camisa con dado hormigón en zanja a cielo abierto (50x50x50) en cruces de cauces de agua.</t>
  </si>
  <si>
    <t>Tarea de rutinado de cámaras</t>
  </si>
  <si>
    <t>ud</t>
  </si>
  <si>
    <t>c/u</t>
  </si>
  <si>
    <t>Rotura y Reparacion Calzadas de todo tipo (ancho 0,60m)</t>
  </si>
  <si>
    <t>Rotura y Reparacion Veredas de todo tipo (ancho 0,60m)</t>
  </si>
  <si>
    <t>Instalación de Cable de Fibra Óptica de 24/48/96 FO/G-652"D" LWP Homologado, en Tritubo Interno/Externo</t>
  </si>
  <si>
    <t>Empalme de FO por fusion</t>
  </si>
  <si>
    <t>Mediciones y pruebas por enlace por UNA fibra</t>
  </si>
  <si>
    <t>Instalacion de caja de empalme, hasta 48 fibras enterradas ó aéreas</t>
  </si>
  <si>
    <t>Instalacion de Distribuidor de FO de 19" de Baja Densidad/Capacidad hasta 192 FO</t>
  </si>
  <si>
    <t>Instalacion de Bandeja de 12 FO para DFO de 19" de Baja densidad/Capacidad</t>
  </si>
  <si>
    <t>Instalacion de Subrack de FO para DFO de 19" de Baja densidad/Capacidad</t>
  </si>
  <si>
    <t xml:space="preserve">Instalación de Distribuidores de FO de “Alta Densidad/Capacidad” de hasta 700 fibras </t>
  </si>
  <si>
    <t>Instalacion de cabeza de cable de 96 FO hasta 144 FO para DFO de Alta densidad/Capacidad</t>
  </si>
  <si>
    <t>m3</t>
  </si>
  <si>
    <t>Provisión e Instalación de Cámara Premoldeada (1.54x0,65x0,60) bajo vereda de todo tipo</t>
  </si>
  <si>
    <t>Itemizado de tareas a Realizar en obra Nueva o Reacondicionamiento</t>
  </si>
  <si>
    <t>PRECIO UNITARIO 
(CON IVA INCLUIDO)</t>
  </si>
  <si>
    <t>SUBTOTAL
(CON IVA INCLUIDO)</t>
  </si>
  <si>
    <t>Instalación de Caño camisa de PEAD 125/7mm mediante tunelera dirigida (en cruces de todo tipo)</t>
  </si>
  <si>
    <t>Instalación de Caño camisa de PEAD 125/7mm mediante tunelera convencional (en cruces de todo tipo)</t>
  </si>
  <si>
    <t>Instalación del conjunto de Caño Galvanizado en caliente de 3" de diametro y sunchos de sujecion para torre de LAT.</t>
  </si>
  <si>
    <t xml:space="preserve">Mandrilado de Ducto x 2 </t>
  </si>
  <si>
    <t>Provisión e Instalación de Cámara de paso Premoldeada (1.54x0,65x0,60) bajo vereda de todo tipo</t>
  </si>
  <si>
    <t>Apertura y cierre de camaras de paso y emplame</t>
  </si>
  <si>
    <t>Provisión y Colocacion de hito de señalización premoldeado</t>
  </si>
  <si>
    <t>Sondeo para deteccion de traza</t>
  </si>
  <si>
    <t>Construccion camara de frontera Optica, armado de botella en camara, colocacion de marco y tapa metalica y empalmes en ODF</t>
  </si>
  <si>
    <t>Instalación de Cable de Fibra Óptica de 24/48/96 FO/G-652"D" LWP Homologado, en Tritubo Interno/Externo Antirroedor</t>
  </si>
  <si>
    <t>Desmonte de cable de F.O. en cañeria existente</t>
  </si>
  <si>
    <t xml:space="preserve">Relevamiento in situ, replanteo y confección de ingeniería de detalle </t>
  </si>
  <si>
    <t>Confección de documentación necesaria para obtecnión de permisos de obra</t>
  </si>
  <si>
    <t>Gestión de permisos y Recepción de obra por parte de los entes afectados</t>
  </si>
  <si>
    <t>Confección de documentación conforme a Obra. (En papel para Entes, Digital para Arsat en Autocad)</t>
  </si>
  <si>
    <t>Enlace: Reacondicionamiento Salta a Cobos y acometida a ET COBOS Sur</t>
  </si>
  <si>
    <t>Zona:Salta</t>
  </si>
  <si>
    <t>Enlace: San Jose de Metan a Torre 163 y Reacondicionamiento y acometida a torre 163.</t>
  </si>
  <si>
    <t>Zona: Salta</t>
  </si>
  <si>
    <t>Enlace: Villa Burruyacu a LAT 460</t>
  </si>
  <si>
    <t>Mandrilado de Ducto x 3</t>
  </si>
  <si>
    <t>Instalación del conjunto de Caño Galvanizado en caliente de 3" de diametro (10 mts) y sunchos de sujecion para torre de LAT.</t>
  </si>
  <si>
    <t>Apertura y cierre de camaras de paso y empalme</t>
  </si>
  <si>
    <t>Enlace: Reacondicionamiento SM de Tucuman y acometida a ET El Bracho</t>
  </si>
  <si>
    <t>Zona:Tucuman</t>
  </si>
  <si>
    <t>Zona: Tucuman</t>
  </si>
  <si>
    <t>Enlace: Pampa Blanca a LAT 67</t>
  </si>
  <si>
    <t>Tramo 4.2.1: Pampa Blanca a LAT 67</t>
  </si>
  <si>
    <t>Tramo 4.1.4: Reacondicionamiento SM de Tucuman y acometida a ET El Bracho</t>
  </si>
  <si>
    <t>Tramo 4.1.3: Villa Burruyacu a LAT 460</t>
  </si>
  <si>
    <t>Tramo 4.1.2: San Jose de Metan a Torre 163 y Reacondicionamiento y acometida a torre 163.</t>
  </si>
  <si>
    <t>Tramo 4.1.1: Reacondicionamiento Salta a Cobos y acometida a ET COBOS Sur</t>
  </si>
  <si>
    <t>Zona: Jujuy</t>
  </si>
  <si>
    <t>Enlace: Guemes y Aguas Calientes a LAT 31</t>
  </si>
  <si>
    <t>Tramo 4.2.2: Guemes y Aguas Calientes a LAT 31</t>
  </si>
  <si>
    <t>Enlace: Lumbreras a LAT 125</t>
  </si>
  <si>
    <t>Tramo 4.3.1: Lumbreras a LAT 125</t>
  </si>
  <si>
    <t>Enlace: Copo Quille a LAT 331</t>
  </si>
  <si>
    <t>Enlace: Colonia Mayo a LAT 552</t>
  </si>
  <si>
    <t>Tramo 4.3.2:  Copo Quille a LAT 331</t>
  </si>
  <si>
    <t>Enlace: El Bordo y Campo Santo hasta Gral Guemes</t>
  </si>
  <si>
    <t>Tramo 4.4.1: El Bordo y Campo Santo hasta Gral Guemes</t>
  </si>
  <si>
    <t>Enlace: Cobos Gabinete</t>
  </si>
  <si>
    <t>Tramo 4.4.2: Cobos Gabinete</t>
  </si>
  <si>
    <t>Enlace: Rosario de la Frontera y Metan Viejo hasta San Jose de Metan</t>
  </si>
  <si>
    <t>Tramo 4.4.3: Rosario de la Frontera y Metan Viejo hasta San Jose de Metan</t>
  </si>
  <si>
    <t>Enlace: Antilla y El Potrero hasta Copo Quille</t>
  </si>
  <si>
    <t>Tramo 4.4.4: Antilla y El Potrero hasta Copo Quille</t>
  </si>
  <si>
    <t>Enlace: San Andres</t>
  </si>
  <si>
    <t>Tramo 4.4.5: San Andres</t>
  </si>
  <si>
    <t>Enlace: Pacara</t>
  </si>
  <si>
    <t>Enlace: El Bracho</t>
  </si>
  <si>
    <t>Tramo 4.4.6: El Bracho</t>
  </si>
  <si>
    <t>Tramo 4.4.7: Pacara</t>
  </si>
  <si>
    <t>OC sitio Gabinete</t>
  </si>
  <si>
    <t>Instalacion, medicion y puesta en marcha sitio Gabinete</t>
  </si>
  <si>
    <t>Tramo 4.3.3:  Colonia Mayo a LAT 552</t>
  </si>
  <si>
    <t>Enlace: Transener NOA 2da etapa</t>
  </si>
  <si>
    <t>Tramo Salta a Tucuman</t>
  </si>
  <si>
    <t>Itemizado de tareas a Realizar en obra Transener NOA 2da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</si>
</sst>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8" fillId="3" borderId="0" xfId="0" applyFont="1" applyFill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7"/>
  <sheetViews>
    <sheetView showGridLines="0" topLeftCell="A19" workbookViewId="0">
      <selection activeCell="F9" sqref="F9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12.28515625" style="12" customWidth="1"/>
    <col min="5" max="6" width="20.5703125" style="24" customWidth="1"/>
    <col min="7" max="16384" width="9.140625" style="12"/>
  </cols>
  <sheetData>
    <row r="1" spans="2:6" x14ac:dyDescent="0.25">
      <c r="B1" s="11" t="s">
        <v>92</v>
      </c>
    </row>
    <row r="2" spans="2:6" x14ac:dyDescent="0.25">
      <c r="B2" s="13" t="s">
        <v>93</v>
      </c>
    </row>
    <row r="3" spans="2:6" x14ac:dyDescent="0.25">
      <c r="B3" s="13"/>
    </row>
    <row r="4" spans="2:6" ht="8.25" customHeight="1" thickBot="1" x14ac:dyDescent="0.3">
      <c r="B4" s="13"/>
    </row>
    <row r="5" spans="2:6" ht="30" customHeight="1" x14ac:dyDescent="0.25">
      <c r="B5" s="27" t="s">
        <v>94</v>
      </c>
      <c r="C5" s="28" t="s">
        <v>1</v>
      </c>
      <c r="D5" s="29" t="s">
        <v>2</v>
      </c>
      <c r="E5" s="25"/>
      <c r="F5" s="25"/>
    </row>
    <row r="6" spans="2:6" s="9" customFormat="1" ht="20.100000000000001" customHeight="1" x14ac:dyDescent="0.25">
      <c r="B6" s="30" t="s">
        <v>6</v>
      </c>
      <c r="C6" s="10" t="s">
        <v>3</v>
      </c>
      <c r="D6" s="31">
        <f>+'Salta a ET Cobos'!D6+'SJ Metan a LAT163'!D6+'Burruyacu a LAT460'!D6+'SM Tucuman a ET El Bracho'!D6+'Pampa Blanca a LAT 67'!D6+'Guemes Aguas Calientes a LAT 31'!D6+'Lumbreras a LAT 125'!D6+'Copo Quille a LAT 331'!D6+'Colonia Mayo a LAT 552'!D6+'El Bordo Campo Santo'!D6+'Cobos Gabinete'!D6+'R de la Frontera Metan Viejo'!D6+'Antilla, el Potrero'!D6+'San Andres'!D6+'El Bracho'!D6+Pacara!D6</f>
        <v>106588</v>
      </c>
      <c r="E6" s="23"/>
      <c r="F6" s="26"/>
    </row>
    <row r="7" spans="2:6" s="9" customFormat="1" ht="20.100000000000001" customHeight="1" x14ac:dyDescent="0.25">
      <c r="B7" s="30" t="s">
        <v>7</v>
      </c>
      <c r="C7" s="10" t="s">
        <v>3</v>
      </c>
      <c r="D7" s="31">
        <f>+'Salta a ET Cobos'!D7+'SJ Metan a LAT163'!D7+'Burruyacu a LAT460'!D7+'SM Tucuman a ET El Bracho'!D7+'Pampa Blanca a LAT 67'!D7+'Guemes Aguas Calientes a LAT 31'!D7+'Lumbreras a LAT 125'!D7+'Copo Quille a LAT 331'!D7+'Colonia Mayo a LAT 552'!D7+'El Bordo Campo Santo'!D7+'Cobos Gabinete'!D7+'R de la Frontera Metan Viejo'!D7+'Antilla, el Potrero'!D7+'San Andres'!D7+'El Bracho'!D7+Pacara!D7</f>
        <v>32712</v>
      </c>
      <c r="E7" s="23"/>
      <c r="F7" s="26"/>
    </row>
    <row r="8" spans="2:6" s="9" customFormat="1" ht="20.100000000000001" customHeight="1" x14ac:dyDescent="0.25">
      <c r="B8" s="30" t="s">
        <v>8</v>
      </c>
      <c r="C8" s="6" t="s">
        <v>3</v>
      </c>
      <c r="D8" s="31">
        <f>+'Salta a ET Cobos'!D8+'SJ Metan a LAT163'!D8+'Burruyacu a LAT460'!D8+'SM Tucuman a ET El Bracho'!D8+'Pampa Blanca a LAT 67'!D8+'Guemes Aguas Calientes a LAT 31'!D8+'Lumbreras a LAT 125'!D8+'Copo Quille a LAT 331'!D8+'Colonia Mayo a LAT 552'!D8+'El Bordo Campo Santo'!D8+'Cobos Gabinete'!D8+'R de la Frontera Metan Viejo'!D8+'Antilla, el Potrero'!D8+'San Andres'!D8+'El Bracho'!D8+Pacara!D8</f>
        <v>139300</v>
      </c>
      <c r="E8" s="23"/>
      <c r="F8" s="26"/>
    </row>
    <row r="9" spans="2:6" s="9" customFormat="1" ht="20.100000000000001" customHeight="1" x14ac:dyDescent="0.25">
      <c r="B9" s="30" t="s">
        <v>9</v>
      </c>
      <c r="C9" s="6" t="s">
        <v>3</v>
      </c>
      <c r="D9" s="31">
        <f>+'Salta a ET Cobos'!D9+'SJ Metan a LAT163'!D9+'Burruyacu a LAT460'!D9+'SM Tucuman a ET El Bracho'!D9+'Pampa Blanca a LAT 67'!D9+'Guemes Aguas Calientes a LAT 31'!D9+'Lumbreras a LAT 125'!D9+'Copo Quille a LAT 331'!D9+'Colonia Mayo a LAT 552'!D9+'El Bordo Campo Santo'!D9+'Cobos Gabinete'!D9+'R de la Frontera Metan Viejo'!D9+'Antilla, el Potrero'!D9+'San Andres'!D9+'El Bracho'!D9+Pacara!D9</f>
        <v>139300</v>
      </c>
      <c r="E9" s="23"/>
      <c r="F9" s="26"/>
    </row>
    <row r="10" spans="2:6" s="9" customFormat="1" ht="20.100000000000001" customHeight="1" x14ac:dyDescent="0.25">
      <c r="B10" s="30" t="s">
        <v>10</v>
      </c>
      <c r="C10" s="6" t="s">
        <v>3</v>
      </c>
      <c r="D10" s="31">
        <f>+'Salta a ET Cobos'!D10+'SJ Metan a LAT163'!D10+'Burruyacu a LAT460'!D10+'SM Tucuman a ET El Bracho'!D10+'Pampa Blanca a LAT 67'!D10+'Guemes Aguas Calientes a LAT 31'!D10+'Lumbreras a LAT 125'!D10+'Copo Quille a LAT 331'!D10+'Colonia Mayo a LAT 552'!D10+'El Bordo Campo Santo'!D10+'Cobos Gabinete'!D10+'R de la Frontera Metan Viejo'!D10+'Antilla, el Potrero'!D10+'San Andres'!D10+'El Bracho'!D10+Pacara!D10</f>
        <v>139300</v>
      </c>
      <c r="E10" s="23"/>
      <c r="F10" s="26"/>
    </row>
    <row r="11" spans="2:6" s="9" customFormat="1" ht="20.100000000000001" customHeight="1" x14ac:dyDescent="0.25">
      <c r="B11" s="30" t="s">
        <v>11</v>
      </c>
      <c r="C11" s="10" t="s">
        <v>3</v>
      </c>
      <c r="D11" s="31">
        <f>+'Salta a ET Cobos'!D11+'SJ Metan a LAT163'!D11+'Burruyacu a LAT460'!D11+'SM Tucuman a ET El Bracho'!D11+'Pampa Blanca a LAT 67'!D11+'Guemes Aguas Calientes a LAT 31'!D11+'Lumbreras a LAT 125'!D11+'Copo Quille a LAT 331'!D11+'Colonia Mayo a LAT 552'!D11+'El Bordo Campo Santo'!D11+'Cobos Gabinete'!D11+'R de la Frontera Metan Viejo'!D11+'Antilla, el Potrero'!D11+'San Andres'!D11+'El Bracho'!D11+Pacara!D11</f>
        <v>0</v>
      </c>
      <c r="E11" s="23"/>
      <c r="F11" s="26"/>
    </row>
    <row r="12" spans="2:6" s="9" customFormat="1" ht="20.100000000000001" customHeight="1" x14ac:dyDescent="0.25">
      <c r="B12" s="30" t="s">
        <v>12</v>
      </c>
      <c r="C12" s="10" t="s">
        <v>3</v>
      </c>
      <c r="D12" s="31">
        <f>+'Salta a ET Cobos'!D12+'SJ Metan a LAT163'!D12+'Burruyacu a LAT460'!D12+'SM Tucuman a ET El Bracho'!D12+'Pampa Blanca a LAT 67'!D12+'Guemes Aguas Calientes a LAT 31'!D12+'Lumbreras a LAT 125'!D12+'Copo Quille a LAT 331'!D12+'Colonia Mayo a LAT 552'!D12+'El Bordo Campo Santo'!D12+'Cobos Gabinete'!D12+'R de la Frontera Metan Viejo'!D12+'Antilla, el Potrero'!D12+'San Andres'!D12+'El Bracho'!D12+Pacara!D12</f>
        <v>0</v>
      </c>
      <c r="E12" s="23"/>
      <c r="F12" s="26"/>
    </row>
    <row r="13" spans="2:6" s="9" customFormat="1" ht="20.100000000000001" customHeight="1" x14ac:dyDescent="0.25">
      <c r="B13" s="30" t="s">
        <v>35</v>
      </c>
      <c r="C13" s="10" t="s">
        <v>3</v>
      </c>
      <c r="D13" s="31">
        <f>+'Salta a ET Cobos'!D13+'SJ Metan a LAT163'!D13+'Burruyacu a LAT460'!D13+'SM Tucuman a ET El Bracho'!D13+'Pampa Blanca a LAT 67'!D13+'Guemes Aguas Calientes a LAT 31'!D13+'Lumbreras a LAT 125'!D13+'Copo Quille a LAT 331'!D13+'Colonia Mayo a LAT 552'!D13+'El Bordo Campo Santo'!D13+'Cobos Gabinete'!D13+'R de la Frontera Metan Viejo'!D13+'Antilla, el Potrero'!D13+'San Andres'!D13+'El Bracho'!D13+Pacara!D13</f>
        <v>0</v>
      </c>
      <c r="E13" s="23"/>
      <c r="F13" s="26"/>
    </row>
    <row r="14" spans="2:6" s="9" customFormat="1" ht="20.100000000000001" customHeight="1" x14ac:dyDescent="0.25">
      <c r="B14" s="30" t="s">
        <v>36</v>
      </c>
      <c r="C14" s="10" t="s">
        <v>3</v>
      </c>
      <c r="D14" s="31">
        <f>+'Salta a ET Cobos'!D14+'SJ Metan a LAT163'!D14+'Burruyacu a LAT460'!D14+'SM Tucuman a ET El Bracho'!D14+'Pampa Blanca a LAT 67'!D14+'Guemes Aguas Calientes a LAT 31'!D14+'Lumbreras a LAT 125'!D14+'Copo Quille a LAT 331'!D14+'Colonia Mayo a LAT 552'!D14+'El Bordo Campo Santo'!D14+'Cobos Gabinete'!D14+'R de la Frontera Metan Viejo'!D14+'Antilla, el Potrero'!D14+'San Andres'!D14+'El Bracho'!D14+Pacara!D14</f>
        <v>0</v>
      </c>
      <c r="E14" s="23"/>
      <c r="F14" s="26"/>
    </row>
    <row r="15" spans="2:6" s="9" customFormat="1" ht="20.100000000000001" customHeight="1" x14ac:dyDescent="0.25">
      <c r="B15" s="30" t="s">
        <v>37</v>
      </c>
      <c r="C15" s="10" t="s">
        <v>3</v>
      </c>
      <c r="D15" s="31">
        <f>+'Salta a ET Cobos'!D15+'SJ Metan a LAT163'!D15+'Burruyacu a LAT460'!D15+'SM Tucuman a ET El Bracho'!D15+'Pampa Blanca a LAT 67'!D15+'Guemes Aguas Calientes a LAT 31'!D15+'Lumbreras a LAT 125'!D15+'Copo Quille a LAT 331'!D15+'Colonia Mayo a LAT 552'!D15+'El Bordo Campo Santo'!D15+'Cobos Gabinete'!D15+'R de la Frontera Metan Viejo'!D15+'Antilla, el Potrero'!D15+'San Andres'!D15+'El Bracho'!D15+Pacara!D15</f>
        <v>7</v>
      </c>
      <c r="E15" s="23"/>
      <c r="F15" s="26"/>
    </row>
    <row r="16" spans="2:6" s="9" customFormat="1" ht="20.100000000000001" customHeight="1" x14ac:dyDescent="0.25">
      <c r="B16" s="30" t="s">
        <v>38</v>
      </c>
      <c r="C16" s="6" t="s">
        <v>3</v>
      </c>
      <c r="D16" s="31">
        <f>+'Salta a ET Cobos'!D16+'SJ Metan a LAT163'!D16+'Burruyacu a LAT460'!D16+'SM Tucuman a ET El Bracho'!D16+'Pampa Blanca a LAT 67'!D16+'Guemes Aguas Calientes a LAT 31'!D16+'Lumbreras a LAT 125'!D16+'Copo Quille a LAT 331'!D16+'Colonia Mayo a LAT 552'!D16+'El Bordo Campo Santo'!D16+'Cobos Gabinete'!D16+'R de la Frontera Metan Viejo'!D16+'Antilla, el Potrero'!D16+'San Andres'!D16+'El Bracho'!D16+Pacara!D16</f>
        <v>181540</v>
      </c>
      <c r="E16" s="23"/>
      <c r="F16" s="26"/>
    </row>
    <row r="17" spans="2:6" s="9" customFormat="1" ht="20.100000000000001" customHeight="1" x14ac:dyDescent="0.25">
      <c r="B17" s="30" t="s">
        <v>13</v>
      </c>
      <c r="C17" s="6" t="s">
        <v>3</v>
      </c>
      <c r="D17" s="31">
        <f>+'Salta a ET Cobos'!D17+'SJ Metan a LAT163'!D17+'Burruyacu a LAT460'!D17+'SM Tucuman a ET El Bracho'!D17+'Pampa Blanca a LAT 67'!D17+'Guemes Aguas Calientes a LAT 31'!D17+'Lumbreras a LAT 125'!D17+'Copo Quille a LAT 331'!D17+'Colonia Mayo a LAT 552'!D17+'El Bordo Campo Santo'!D17+'Cobos Gabinete'!D17+'R de la Frontera Metan Viejo'!D17+'Antilla, el Potrero'!D17+'San Andres'!D17+'El Bracho'!D17+Pacara!D17</f>
        <v>0</v>
      </c>
      <c r="E17" s="23"/>
      <c r="F17" s="26"/>
    </row>
    <row r="18" spans="2:6" s="9" customFormat="1" ht="20.100000000000001" customHeight="1" x14ac:dyDescent="0.25">
      <c r="B18" s="30" t="s">
        <v>14</v>
      </c>
      <c r="C18" s="10" t="s">
        <v>3</v>
      </c>
      <c r="D18" s="31">
        <f>+'Salta a ET Cobos'!D18+'SJ Metan a LAT163'!D18+'Burruyacu a LAT460'!D18+'SM Tucuman a ET El Bracho'!D18+'Pampa Blanca a LAT 67'!D18+'Guemes Aguas Calientes a LAT 31'!D18+'Lumbreras a LAT 125'!D18+'Copo Quille a LAT 331'!D18+'Colonia Mayo a LAT 552'!D18+'El Bordo Campo Santo'!D18+'Cobos Gabinete'!D18+'R de la Frontera Metan Viejo'!D18+'Antilla, el Potrero'!D18+'San Andres'!D18+'El Bracho'!D18+Pacara!D18</f>
        <v>0</v>
      </c>
      <c r="E18" s="23"/>
      <c r="F18" s="26"/>
    </row>
    <row r="19" spans="2:6" s="9" customFormat="1" ht="20.100000000000001" customHeight="1" x14ac:dyDescent="0.25">
      <c r="B19" s="30" t="s">
        <v>15</v>
      </c>
      <c r="C19" s="6" t="s">
        <v>4</v>
      </c>
      <c r="D19" s="31">
        <f>+'Salta a ET Cobos'!D19+'SJ Metan a LAT163'!D19+'Burruyacu a LAT460'!D19+'SM Tucuman a ET El Bracho'!D19+'Pampa Blanca a LAT 67'!D19+'Guemes Aguas Calientes a LAT 31'!D19+'Lumbreras a LAT 125'!D19+'Copo Quille a LAT 331'!D19+'Colonia Mayo a LAT 552'!D19+'El Bordo Campo Santo'!D19+'Cobos Gabinete'!D19+'R de la Frontera Metan Viejo'!D19+'Antilla, el Potrero'!D19+'San Andres'!D19+'El Bracho'!D19+Pacara!D19</f>
        <v>0</v>
      </c>
      <c r="E19" s="23"/>
      <c r="F19" s="26"/>
    </row>
    <row r="20" spans="2:6" s="9" customFormat="1" ht="20.100000000000001" customHeight="1" x14ac:dyDescent="0.25">
      <c r="B20" s="30" t="s">
        <v>39</v>
      </c>
      <c r="C20" s="6" t="s">
        <v>4</v>
      </c>
      <c r="D20" s="31">
        <f>+'Salta a ET Cobos'!D20+'SJ Metan a LAT163'!D20+'Burruyacu a LAT460'!D20+'SM Tucuman a ET El Bracho'!D20+'Pampa Blanca a LAT 67'!D20+'Guemes Aguas Calientes a LAT 31'!D20+'Lumbreras a LAT 125'!D20+'Copo Quille a LAT 331'!D20+'Colonia Mayo a LAT 552'!D20+'El Bordo Campo Santo'!D20+'Cobos Gabinete'!D20+'R de la Frontera Metan Viejo'!D20+'Antilla, el Potrero'!D20+'San Andres'!D20+'El Bracho'!D20+Pacara!D20</f>
        <v>211</v>
      </c>
      <c r="E20" s="23"/>
      <c r="F20" s="26"/>
    </row>
    <row r="21" spans="2:6" s="9" customFormat="1" ht="20.100000000000001" customHeight="1" x14ac:dyDescent="0.25">
      <c r="B21" s="30" t="s">
        <v>40</v>
      </c>
      <c r="C21" s="6" t="s">
        <v>4</v>
      </c>
      <c r="D21" s="31">
        <f>+'Salta a ET Cobos'!D21+'SJ Metan a LAT163'!D21+'Burruyacu a LAT460'!D21+'SM Tucuman a ET El Bracho'!D21+'Pampa Blanca a LAT 67'!D21+'Guemes Aguas Calientes a LAT 31'!D21+'Lumbreras a LAT 125'!D21+'Copo Quille a LAT 331'!D21+'Colonia Mayo a LAT 552'!D21+'El Bordo Campo Santo'!D21+'Cobos Gabinete'!D21+'R de la Frontera Metan Viejo'!D21+'Antilla, el Potrero'!D21+'San Andres'!D21+'El Bracho'!D21+Pacara!D21</f>
        <v>157</v>
      </c>
      <c r="E21" s="23"/>
      <c r="F21" s="26"/>
    </row>
    <row r="22" spans="2:6" s="9" customFormat="1" ht="20.100000000000001" customHeight="1" x14ac:dyDescent="0.25">
      <c r="B22" s="30" t="s">
        <v>41</v>
      </c>
      <c r="C22" s="6" t="s">
        <v>4</v>
      </c>
      <c r="D22" s="31">
        <f>+'Salta a ET Cobos'!D22+'SJ Metan a LAT163'!D22+'Burruyacu a LAT460'!D22+'SM Tucuman a ET El Bracho'!D22+'Pampa Blanca a LAT 67'!D22+'Guemes Aguas Calientes a LAT 31'!D22+'Lumbreras a LAT 125'!D22+'Copo Quille a LAT 331'!D22+'Colonia Mayo a LAT 552'!D22+'El Bordo Campo Santo'!D22+'Cobos Gabinete'!D22+'R de la Frontera Metan Viejo'!D22+'Antilla, el Potrero'!D22+'San Andres'!D22+'El Bracho'!D22+Pacara!D22</f>
        <v>264</v>
      </c>
      <c r="E22" s="23"/>
      <c r="F22" s="26"/>
    </row>
    <row r="23" spans="2:6" s="9" customFormat="1" ht="20.100000000000001" customHeight="1" x14ac:dyDescent="0.25">
      <c r="B23" s="30" t="s">
        <v>16</v>
      </c>
      <c r="C23" s="10" t="s">
        <v>17</v>
      </c>
      <c r="D23" s="31">
        <f>+'Salta a ET Cobos'!D23+'SJ Metan a LAT163'!D23+'Burruyacu a LAT460'!D23+'SM Tucuman a ET El Bracho'!D23+'Pampa Blanca a LAT 67'!D23+'Guemes Aguas Calientes a LAT 31'!D23+'Lumbreras a LAT 125'!D23+'Copo Quille a LAT 331'!D23+'Colonia Mayo a LAT 552'!D23+'El Bordo Campo Santo'!D23+'Cobos Gabinete'!D23+'R de la Frontera Metan Viejo'!D23+'Antilla, el Potrero'!D23+'San Andres'!D23+'El Bracho'!D23+Pacara!D23</f>
        <v>157</v>
      </c>
      <c r="E23" s="23"/>
      <c r="F23" s="26"/>
    </row>
    <row r="24" spans="2:6" s="9" customFormat="1" ht="20.100000000000001" customHeight="1" x14ac:dyDescent="0.25">
      <c r="B24" s="30" t="s">
        <v>42</v>
      </c>
      <c r="C24" s="10" t="s">
        <v>30</v>
      </c>
      <c r="D24" s="31">
        <f>+'Salta a ET Cobos'!D24+'SJ Metan a LAT163'!D24+'Burruyacu a LAT460'!D24+'SM Tucuman a ET El Bracho'!D24+'Pampa Blanca a LAT 67'!D24+'Guemes Aguas Calientes a LAT 31'!D24+'Lumbreras a LAT 125'!D24+'Copo Quille a LAT 331'!D24+'Colonia Mayo a LAT 552'!D24+'El Bordo Campo Santo'!D24+'Cobos Gabinete'!D24+'R de la Frontera Metan Viejo'!D24+'Antilla, el Potrero'!D24+'San Andres'!D24+'El Bracho'!D24+Pacara!D24</f>
        <v>158</v>
      </c>
      <c r="E24" s="23"/>
      <c r="F24" s="26"/>
    </row>
    <row r="25" spans="2:6" s="9" customFormat="1" ht="20.100000000000001" customHeight="1" x14ac:dyDescent="0.25">
      <c r="B25" s="30" t="s">
        <v>43</v>
      </c>
      <c r="C25" s="6" t="s">
        <v>18</v>
      </c>
      <c r="D25" s="31">
        <f>+'Salta a ET Cobos'!D25+'SJ Metan a LAT163'!D25+'Burruyacu a LAT460'!D25+'SM Tucuman a ET El Bracho'!D25+'Pampa Blanca a LAT 67'!D25+'Guemes Aguas Calientes a LAT 31'!D25+'Lumbreras a LAT 125'!D25+'Copo Quille a LAT 331'!D25+'Colonia Mayo a LAT 552'!D25+'El Bordo Campo Santo'!D25+'Cobos Gabinete'!D25+'R de la Frontera Metan Viejo'!D25+'Antilla, el Potrero'!D25+'San Andres'!D25+'El Bracho'!D25+Pacara!D25</f>
        <v>17</v>
      </c>
      <c r="E25" s="23"/>
      <c r="F25" s="26"/>
    </row>
    <row r="26" spans="2:6" s="9" customFormat="1" ht="20.100000000000001" customHeight="1" x14ac:dyDescent="0.25">
      <c r="B26" s="30" t="s">
        <v>19</v>
      </c>
      <c r="C26" s="10" t="s">
        <v>0</v>
      </c>
      <c r="D26" s="31">
        <f>+'Salta a ET Cobos'!D26+'SJ Metan a LAT163'!D26+'Burruyacu a LAT460'!D26+'SM Tucuman a ET El Bracho'!D26+'Pampa Blanca a LAT 67'!D26+'Guemes Aguas Calientes a LAT 31'!D26+'Lumbreras a LAT 125'!D26+'Copo Quille a LAT 331'!D26+'Colonia Mayo a LAT 552'!D26+'El Bordo Campo Santo'!D26+'Cobos Gabinete'!D26+'R de la Frontera Metan Viejo'!D26+'Antilla, el Potrero'!D26+'San Andres'!D26+'El Bracho'!D26+Pacara!D26</f>
        <v>0</v>
      </c>
      <c r="E26" s="23"/>
      <c r="F26" s="26"/>
    </row>
    <row r="27" spans="2:6" s="9" customFormat="1" ht="20.100000000000001" customHeight="1" x14ac:dyDescent="0.25">
      <c r="B27" s="30" t="s">
        <v>20</v>
      </c>
      <c r="C27" s="10" t="s">
        <v>3</v>
      </c>
      <c r="D27" s="31">
        <f>+'Salta a ET Cobos'!D27+'SJ Metan a LAT163'!D27+'Burruyacu a LAT460'!D27+'SM Tucuman a ET El Bracho'!D27+'Pampa Blanca a LAT 67'!D27+'Guemes Aguas Calientes a LAT 31'!D27+'Lumbreras a LAT 125'!D27+'Copo Quille a LAT 331'!D27+'Colonia Mayo a LAT 552'!D27+'El Bordo Campo Santo'!D27+'Cobos Gabinete'!D27+'R de la Frontera Metan Viejo'!D27+'Antilla, el Potrero'!D27+'San Andres'!D27+'El Bracho'!D27+Pacara!D27</f>
        <v>0</v>
      </c>
      <c r="E27" s="23"/>
      <c r="F27" s="26"/>
    </row>
    <row r="28" spans="2:6" s="9" customFormat="1" ht="20.100000000000001" customHeight="1" x14ac:dyDescent="0.25">
      <c r="B28" s="30" t="s">
        <v>21</v>
      </c>
      <c r="C28" s="10" t="s">
        <v>3</v>
      </c>
      <c r="D28" s="31">
        <f>+'Salta a ET Cobos'!D28+'SJ Metan a LAT163'!D28+'Burruyacu a LAT460'!D28+'SM Tucuman a ET El Bracho'!D28+'Pampa Blanca a LAT 67'!D28+'Guemes Aguas Calientes a LAT 31'!D28+'Lumbreras a LAT 125'!D28+'Copo Quille a LAT 331'!D28+'Colonia Mayo a LAT 552'!D28+'El Bordo Campo Santo'!D28+'Cobos Gabinete'!D28+'R de la Frontera Metan Viejo'!D28+'Antilla, el Potrero'!D28+'San Andres'!D28+'El Bracho'!D28+Pacara!D28</f>
        <v>139840</v>
      </c>
      <c r="E28" s="23"/>
      <c r="F28" s="26"/>
    </row>
    <row r="29" spans="2:6" s="9" customFormat="1" ht="20.100000000000001" customHeight="1" x14ac:dyDescent="0.25">
      <c r="B29" s="30" t="s">
        <v>44</v>
      </c>
      <c r="C29" s="10" t="s">
        <v>3</v>
      </c>
      <c r="D29" s="31">
        <f>+'Salta a ET Cobos'!D29+'SJ Metan a LAT163'!D29+'Burruyacu a LAT460'!D29+'SM Tucuman a ET El Bracho'!D29+'Pampa Blanca a LAT 67'!D29+'Guemes Aguas Calientes a LAT 31'!D29+'Lumbreras a LAT 125'!D29+'Copo Quille a LAT 331'!D29+'Colonia Mayo a LAT 552'!D29+'El Bordo Campo Santo'!D29+'Cobos Gabinete'!D29+'R de la Frontera Metan Viejo'!D29+'Antilla, el Potrero'!D29+'San Andres'!D29+'El Bracho'!D29+Pacara!D29</f>
        <v>24792.5</v>
      </c>
      <c r="E29" s="23"/>
      <c r="F29" s="26"/>
    </row>
    <row r="30" spans="2:6" s="9" customFormat="1" ht="20.100000000000001" customHeight="1" x14ac:dyDescent="0.25">
      <c r="B30" s="30" t="s">
        <v>45</v>
      </c>
      <c r="C30" s="10" t="s">
        <v>3</v>
      </c>
      <c r="D30" s="31">
        <f>+'Salta a ET Cobos'!D30+'SJ Metan a LAT163'!D30+'Burruyacu a LAT460'!D30+'SM Tucuman a ET El Bracho'!D30+'Pampa Blanca a LAT 67'!D30+'Guemes Aguas Calientes a LAT 31'!D30+'Lumbreras a LAT 125'!D30+'Copo Quille a LAT 331'!D30+'Colonia Mayo a LAT 552'!D30+'El Bordo Campo Santo'!D30+'Cobos Gabinete'!D30+'R de la Frontera Metan Viejo'!D30+'Antilla, el Potrero'!D30+'San Andres'!D30+'El Bracho'!D30+Pacara!D30</f>
        <v>33695</v>
      </c>
      <c r="E30" s="23"/>
      <c r="F30" s="26"/>
    </row>
    <row r="31" spans="2:6" s="9" customFormat="1" ht="20.100000000000001" customHeight="1" x14ac:dyDescent="0.25">
      <c r="B31" s="30" t="s">
        <v>22</v>
      </c>
      <c r="C31" s="10" t="s">
        <v>17</v>
      </c>
      <c r="D31" s="31">
        <f>+'Salta a ET Cobos'!D31+'SJ Metan a LAT163'!D31+'Burruyacu a LAT460'!D31+'SM Tucuman a ET El Bracho'!D31+'Pampa Blanca a LAT 67'!D31+'Guemes Aguas Calientes a LAT 31'!D31+'Lumbreras a LAT 125'!D31+'Copo Quille a LAT 331'!D31+'Colonia Mayo a LAT 552'!D31+'El Bordo Campo Santo'!D31+'Cobos Gabinete'!D31+'R de la Frontera Metan Viejo'!D31+'Antilla, el Potrero'!D31+'San Andres'!D31+'El Bracho'!D31+Pacara!D31</f>
        <v>3408</v>
      </c>
      <c r="E31" s="23"/>
      <c r="F31" s="26"/>
    </row>
    <row r="32" spans="2:6" s="9" customFormat="1" ht="20.100000000000001" customHeight="1" x14ac:dyDescent="0.25">
      <c r="B32" s="30" t="s">
        <v>23</v>
      </c>
      <c r="C32" s="10" t="s">
        <v>17</v>
      </c>
      <c r="D32" s="31">
        <f>+'Salta a ET Cobos'!D32+'SJ Metan a LAT163'!D32+'Burruyacu a LAT460'!D32+'SM Tucuman a ET El Bracho'!D32+'Pampa Blanca a LAT 67'!D32+'Guemes Aguas Calientes a LAT 31'!D32+'Lumbreras a LAT 125'!D32+'Copo Quille a LAT 331'!D32+'Colonia Mayo a LAT 552'!D32+'El Bordo Campo Santo'!D32+'Cobos Gabinete'!D32+'R de la Frontera Metan Viejo'!D32+'Antilla, el Potrero'!D32+'San Andres'!D32+'El Bracho'!D32+Pacara!D32</f>
        <v>1536</v>
      </c>
      <c r="E32" s="23"/>
      <c r="F32" s="26"/>
    </row>
    <row r="33" spans="2:6" s="9" customFormat="1" ht="20.100000000000001" customHeight="1" x14ac:dyDescent="0.25">
      <c r="B33" s="30" t="s">
        <v>24</v>
      </c>
      <c r="C33" s="10" t="s">
        <v>17</v>
      </c>
      <c r="D33" s="31">
        <f>+'Salta a ET Cobos'!D33+'SJ Metan a LAT163'!D33+'Burruyacu a LAT460'!D33+'SM Tucuman a ET El Bracho'!D33+'Pampa Blanca a LAT 67'!D33+'Guemes Aguas Calientes a LAT 31'!D33+'Lumbreras a LAT 125'!D33+'Copo Quille a LAT 331'!D33+'Colonia Mayo a LAT 552'!D33+'El Bordo Campo Santo'!D33+'Cobos Gabinete'!D33+'R de la Frontera Metan Viejo'!D33+'Antilla, el Potrero'!D33+'San Andres'!D33+'El Bracho'!D33+Pacara!D33</f>
        <v>76</v>
      </c>
      <c r="E33" s="23"/>
      <c r="F33" s="26"/>
    </row>
    <row r="34" spans="2:6" s="9" customFormat="1" ht="20.100000000000001" customHeight="1" x14ac:dyDescent="0.25">
      <c r="B34" s="30" t="s">
        <v>25</v>
      </c>
      <c r="C34" s="10" t="s">
        <v>17</v>
      </c>
      <c r="D34" s="31">
        <f>+'Salta a ET Cobos'!D34+'SJ Metan a LAT163'!D34+'Burruyacu a LAT460'!D34+'SM Tucuman a ET El Bracho'!D34+'Pampa Blanca a LAT 67'!D34+'Guemes Aguas Calientes a LAT 31'!D34+'Lumbreras a LAT 125'!D34+'Copo Quille a LAT 331'!D34+'Colonia Mayo a LAT 552'!D34+'El Bordo Campo Santo'!D34+'Cobos Gabinete'!D34+'R de la Frontera Metan Viejo'!D34+'Antilla, el Potrero'!D34+'San Andres'!D34+'El Bracho'!D34+Pacara!D34</f>
        <v>16</v>
      </c>
      <c r="E34" s="23"/>
      <c r="F34" s="26"/>
    </row>
    <row r="35" spans="2:6" s="9" customFormat="1" ht="20.100000000000001" customHeight="1" x14ac:dyDescent="0.25">
      <c r="B35" s="30" t="s">
        <v>26</v>
      </c>
      <c r="C35" s="10" t="s">
        <v>17</v>
      </c>
      <c r="D35" s="31">
        <f>+'Salta a ET Cobos'!D35+'SJ Metan a LAT163'!D35+'Burruyacu a LAT460'!D35+'SM Tucuman a ET El Bracho'!D35+'Pampa Blanca a LAT 67'!D35+'Guemes Aguas Calientes a LAT 31'!D35+'Lumbreras a LAT 125'!D35+'Copo Quille a LAT 331'!D35+'Colonia Mayo a LAT 552'!D35+'El Bordo Campo Santo'!D35+'Cobos Gabinete'!D35+'R de la Frontera Metan Viejo'!D35+'Antilla, el Potrero'!D35+'San Andres'!D35+'El Bracho'!D35+Pacara!D35</f>
        <v>0</v>
      </c>
      <c r="E35" s="23"/>
      <c r="F35" s="26"/>
    </row>
    <row r="36" spans="2:6" s="9" customFormat="1" ht="20.100000000000001" customHeight="1" x14ac:dyDescent="0.25">
      <c r="B36" s="30" t="s">
        <v>27</v>
      </c>
      <c r="C36" s="10" t="s">
        <v>17</v>
      </c>
      <c r="D36" s="31">
        <f>+'Salta a ET Cobos'!D36+'SJ Metan a LAT163'!D36+'Burruyacu a LAT460'!D36+'SM Tucuman a ET El Bracho'!D36+'Pampa Blanca a LAT 67'!D36+'Guemes Aguas Calientes a LAT 31'!D36+'Lumbreras a LAT 125'!D36+'Copo Quille a LAT 331'!D36+'Colonia Mayo a LAT 552'!D36+'El Bordo Campo Santo'!D36+'Cobos Gabinete'!D36+'R de la Frontera Metan Viejo'!D36+'Antilla, el Potrero'!D36+'San Andres'!D36+'El Bracho'!D36+Pacara!D36</f>
        <v>2</v>
      </c>
      <c r="E36" s="23"/>
      <c r="F36" s="26"/>
    </row>
    <row r="37" spans="2:6" s="9" customFormat="1" ht="20.100000000000001" customHeight="1" x14ac:dyDescent="0.25">
      <c r="B37" s="30" t="s">
        <v>28</v>
      </c>
      <c r="C37" s="10" t="s">
        <v>17</v>
      </c>
      <c r="D37" s="31">
        <f>+'Salta a ET Cobos'!D37+'SJ Metan a LAT163'!D37+'Burruyacu a LAT460'!D37+'SM Tucuman a ET El Bracho'!D37+'Pampa Blanca a LAT 67'!D37+'Guemes Aguas Calientes a LAT 31'!D37+'Lumbreras a LAT 125'!D37+'Copo Quille a LAT 331'!D37+'Colonia Mayo a LAT 552'!D37+'El Bordo Campo Santo'!D37+'Cobos Gabinete'!D37+'R de la Frontera Metan Viejo'!D37+'Antilla, el Potrero'!D37+'San Andres'!D37+'El Bracho'!D37+Pacara!D37</f>
        <v>0</v>
      </c>
      <c r="E37" s="23"/>
      <c r="F37" s="26"/>
    </row>
    <row r="38" spans="2:6" s="9" customFormat="1" ht="20.100000000000001" customHeight="1" x14ac:dyDescent="0.25">
      <c r="B38" s="30" t="s">
        <v>29</v>
      </c>
      <c r="C38" s="10" t="s">
        <v>17</v>
      </c>
      <c r="D38" s="31">
        <f>+'Salta a ET Cobos'!D38+'SJ Metan a LAT163'!D38+'Burruyacu a LAT460'!D38+'SM Tucuman a ET El Bracho'!D38+'Pampa Blanca a LAT 67'!D38+'Guemes Aguas Calientes a LAT 31'!D38+'Lumbreras a LAT 125'!D38+'Copo Quille a LAT 331'!D38+'Colonia Mayo a LAT 552'!D38+'El Bordo Campo Santo'!D38+'Cobos Gabinete'!D38+'R de la Frontera Metan Viejo'!D38+'Antilla, el Potrero'!D38+'San Andres'!D38+'El Bracho'!D38+Pacara!D38</f>
        <v>0</v>
      </c>
      <c r="E38" s="23"/>
      <c r="F38" s="26"/>
    </row>
    <row r="39" spans="2:6" s="9" customFormat="1" ht="20.100000000000001" customHeight="1" x14ac:dyDescent="0.25">
      <c r="B39" s="30" t="s">
        <v>46</v>
      </c>
      <c r="C39" s="10" t="s">
        <v>5</v>
      </c>
      <c r="D39" s="31">
        <f>+'Salta a ET Cobos'!D39+'SJ Metan a LAT163'!D39+'Burruyacu a LAT460'!D39+'SM Tucuman a ET El Bracho'!D39+'Pampa Blanca a LAT 67'!D39+'Guemes Aguas Calientes a LAT 31'!D39+'Lumbreras a LAT 125'!D39+'Copo Quille a LAT 331'!D39+'Colonia Mayo a LAT 552'!D39+'El Bordo Campo Santo'!D39+'Cobos Gabinete'!D39+'R de la Frontera Metan Viejo'!D39+'Antilla, el Potrero'!D39+'San Andres'!D39+'El Bracho'!D39+Pacara!D39</f>
        <v>16</v>
      </c>
      <c r="E39" s="23"/>
      <c r="F39" s="26"/>
    </row>
    <row r="40" spans="2:6" s="9" customFormat="1" ht="20.100000000000001" customHeight="1" x14ac:dyDescent="0.25">
      <c r="B40" s="30" t="s">
        <v>47</v>
      </c>
      <c r="C40" s="10" t="s">
        <v>5</v>
      </c>
      <c r="D40" s="31">
        <f>+'Salta a ET Cobos'!D40+'SJ Metan a LAT163'!D40+'Burruyacu a LAT460'!D40+'SM Tucuman a ET El Bracho'!D40+'Pampa Blanca a LAT 67'!D40+'Guemes Aguas Calientes a LAT 31'!D40+'Lumbreras a LAT 125'!D40+'Copo Quille a LAT 331'!D40+'Colonia Mayo a LAT 552'!D40+'El Bordo Campo Santo'!D40+'Cobos Gabinete'!D40+'R de la Frontera Metan Viejo'!D40+'Antilla, el Potrero'!D40+'San Andres'!D40+'El Bracho'!D40+Pacara!D40</f>
        <v>16</v>
      </c>
      <c r="E40" s="23"/>
      <c r="F40" s="26"/>
    </row>
    <row r="41" spans="2:6" s="9" customFormat="1" ht="20.100000000000001" customHeight="1" x14ac:dyDescent="0.25">
      <c r="B41" s="30" t="s">
        <v>48</v>
      </c>
      <c r="C41" s="10" t="s">
        <v>5</v>
      </c>
      <c r="D41" s="31">
        <f>+'Salta a ET Cobos'!D41+'SJ Metan a LAT163'!D41+'Burruyacu a LAT460'!D41+'SM Tucuman a ET El Bracho'!D41+'Pampa Blanca a LAT 67'!D41+'Guemes Aguas Calientes a LAT 31'!D41+'Lumbreras a LAT 125'!D41+'Copo Quille a LAT 331'!D41+'Colonia Mayo a LAT 552'!D41+'El Bordo Campo Santo'!D41+'Cobos Gabinete'!D41+'R de la Frontera Metan Viejo'!D41+'Antilla, el Potrero'!D41+'San Andres'!D41+'El Bracho'!D41+Pacara!D41</f>
        <v>16</v>
      </c>
      <c r="E41" s="23"/>
      <c r="F41" s="26"/>
    </row>
    <row r="42" spans="2:6" s="9" customFormat="1" ht="20.100000000000001" customHeight="1" x14ac:dyDescent="0.25">
      <c r="B42" s="30" t="s">
        <v>49</v>
      </c>
      <c r="C42" s="10" t="s">
        <v>5</v>
      </c>
      <c r="D42" s="31">
        <f>+'Salta a ET Cobos'!D42+'SJ Metan a LAT163'!D42+'Burruyacu a LAT460'!D42+'SM Tucuman a ET El Bracho'!D42+'Pampa Blanca a LAT 67'!D42+'Guemes Aguas Calientes a LAT 31'!D42+'Lumbreras a LAT 125'!D42+'Copo Quille a LAT 331'!D42+'Colonia Mayo a LAT 552'!D42+'El Bordo Campo Santo'!D42+'Cobos Gabinete'!D42+'R de la Frontera Metan Viejo'!D42+'Antilla, el Potrero'!D42+'San Andres'!D42+'El Bracho'!D42+Pacara!D42</f>
        <v>16</v>
      </c>
      <c r="E42" s="23"/>
      <c r="F42" s="26"/>
    </row>
    <row r="43" spans="2:6" s="9" customFormat="1" ht="20.100000000000001" customHeight="1" x14ac:dyDescent="0.25">
      <c r="B43" s="30" t="s">
        <v>89</v>
      </c>
      <c r="C43" s="10" t="s">
        <v>5</v>
      </c>
      <c r="D43" s="31">
        <f>+'Salta a ET Cobos'!D43+'SJ Metan a LAT163'!D43+'Burruyacu a LAT460'!D43+'SM Tucuman a ET El Bracho'!D43+'Pampa Blanca a LAT 67'!D43+'Guemes Aguas Calientes a LAT 31'!D43+'Lumbreras a LAT 125'!D43+'Copo Quille a LAT 331'!D43+'Colonia Mayo a LAT 552'!D43+'El Bordo Campo Santo'!D43+'Cobos Gabinete'!D43+'R de la Frontera Metan Viejo'!D43+'Antilla, el Potrero'!D43+'San Andres'!D43+'El Bracho'!D43+Pacara!D43</f>
        <v>14</v>
      </c>
      <c r="E43" s="23"/>
      <c r="F43" s="26"/>
    </row>
    <row r="44" spans="2:6" s="18" customFormat="1" ht="20.100000000000001" customHeight="1" thickBot="1" x14ac:dyDescent="0.3">
      <c r="B44" s="32" t="s">
        <v>90</v>
      </c>
      <c r="C44" s="33" t="s">
        <v>5</v>
      </c>
      <c r="D44" s="34">
        <f>+'Salta a ET Cobos'!D44+'SJ Metan a LAT163'!D44+'Burruyacu a LAT460'!D44+'SM Tucuman a ET El Bracho'!D44+'Pampa Blanca a LAT 67'!D44+'Guemes Aguas Calientes a LAT 31'!D44+'Lumbreras a LAT 125'!D44+'Copo Quille a LAT 331'!D44+'Colonia Mayo a LAT 552'!D44+'El Bordo Campo Santo'!D44+'Cobos Gabinete'!D44+'R de la Frontera Metan Viejo'!D44+'Antilla, el Potrero'!D44+'San Andres'!D44+'El Bracho'!D44+Pacara!D44</f>
        <v>14</v>
      </c>
      <c r="E44" s="23"/>
      <c r="F44" s="26"/>
    </row>
    <row r="45" spans="2:6" s="2" customFormat="1" ht="18.75" x14ac:dyDescent="0.25">
      <c r="B45" s="17"/>
      <c r="C45" s="19"/>
      <c r="E45" s="24"/>
      <c r="F45" s="24"/>
    </row>
    <row r="46" spans="2:6" s="2" customFormat="1" ht="18.75" x14ac:dyDescent="0.3">
      <c r="B46" s="20"/>
      <c r="C46" s="21"/>
      <c r="E46" s="24"/>
      <c r="F46" s="24"/>
    </row>
    <row r="47" spans="2:6" s="2" customFormat="1" ht="18.75" x14ac:dyDescent="0.3">
      <c r="B47" s="20"/>
      <c r="C47" s="1"/>
      <c r="E47" s="24"/>
      <c r="F47" s="2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F48"/>
  <sheetViews>
    <sheetView showGridLines="0" workbookViewId="0">
      <selection activeCell="B8" sqref="B8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9.85546875" style="12" customWidth="1"/>
    <col min="5" max="6" width="20.5703125" style="12" customWidth="1"/>
    <col min="7" max="16384" width="9.140625" style="12"/>
  </cols>
  <sheetData>
    <row r="1" spans="2:6" x14ac:dyDescent="0.25">
      <c r="B1" s="11" t="s">
        <v>73</v>
      </c>
    </row>
    <row r="2" spans="2:6" x14ac:dyDescent="0.25">
      <c r="B2" s="13" t="s">
        <v>91</v>
      </c>
    </row>
    <row r="3" spans="2:6" x14ac:dyDescent="0.25">
      <c r="B3" s="13" t="s">
        <v>60</v>
      </c>
    </row>
    <row r="4" spans="2:6" ht="8.25" customHeight="1" x14ac:dyDescent="0.25">
      <c r="B4" s="13"/>
    </row>
    <row r="5" spans="2:6" ht="30" customHeight="1" x14ac:dyDescent="0.25">
      <c r="B5" s="14" t="s">
        <v>32</v>
      </c>
      <c r="C5" s="14" t="s">
        <v>1</v>
      </c>
      <c r="D5" s="14" t="s">
        <v>2</v>
      </c>
      <c r="E5" s="14" t="s">
        <v>33</v>
      </c>
      <c r="F5" s="14" t="s">
        <v>34</v>
      </c>
    </row>
    <row r="6" spans="2:6" s="9" customFormat="1" ht="20.100000000000001" customHeight="1" x14ac:dyDescent="0.25">
      <c r="B6" s="4" t="s">
        <v>6</v>
      </c>
      <c r="C6" s="10" t="s">
        <v>3</v>
      </c>
      <c r="D6" s="5">
        <v>2800</v>
      </c>
      <c r="E6" s="15"/>
      <c r="F6" s="8">
        <f>+E6*D6</f>
        <v>0</v>
      </c>
    </row>
    <row r="7" spans="2:6" s="9" customFormat="1" ht="20.100000000000001" customHeight="1" x14ac:dyDescent="0.25">
      <c r="B7" s="4" t="s">
        <v>7</v>
      </c>
      <c r="C7" s="10" t="s">
        <v>3</v>
      </c>
      <c r="D7" s="5">
        <v>0</v>
      </c>
      <c r="E7" s="7"/>
      <c r="F7" s="8">
        <f t="shared" ref="F7:F44" si="0">+E7*D7</f>
        <v>0</v>
      </c>
    </row>
    <row r="8" spans="2:6" s="9" customFormat="1" ht="20.100000000000001" customHeight="1" x14ac:dyDescent="0.25">
      <c r="B8" s="4" t="s">
        <v>8</v>
      </c>
      <c r="C8" s="6" t="s">
        <v>3</v>
      </c>
      <c r="D8" s="5">
        <f>+D7+D6</f>
        <v>2800</v>
      </c>
      <c r="E8" s="7"/>
      <c r="F8" s="8">
        <f t="shared" si="0"/>
        <v>0</v>
      </c>
    </row>
    <row r="9" spans="2:6" s="9" customFormat="1" ht="20.100000000000001" customHeight="1" x14ac:dyDescent="0.25">
      <c r="B9" s="4" t="s">
        <v>9</v>
      </c>
      <c r="C9" s="6" t="s">
        <v>3</v>
      </c>
      <c r="D9" s="5">
        <f>+D6+D7</f>
        <v>2800</v>
      </c>
      <c r="E9" s="7"/>
      <c r="F9" s="8">
        <f t="shared" si="0"/>
        <v>0</v>
      </c>
    </row>
    <row r="10" spans="2:6" s="9" customFormat="1" ht="20.100000000000001" customHeight="1" x14ac:dyDescent="0.25">
      <c r="B10" s="4" t="s">
        <v>10</v>
      </c>
      <c r="C10" s="6" t="s">
        <v>3</v>
      </c>
      <c r="D10" s="5">
        <f>+D6+D7</f>
        <v>2800</v>
      </c>
      <c r="E10" s="7"/>
      <c r="F10" s="8">
        <f t="shared" si="0"/>
        <v>0</v>
      </c>
    </row>
    <row r="11" spans="2:6" s="9" customFormat="1" ht="20.100000000000001" customHeight="1" x14ac:dyDescent="0.25">
      <c r="B11" s="4" t="s">
        <v>11</v>
      </c>
      <c r="C11" s="10" t="s">
        <v>3</v>
      </c>
      <c r="D11" s="5">
        <v>0</v>
      </c>
      <c r="E11" s="7"/>
      <c r="F11" s="8">
        <f t="shared" si="0"/>
        <v>0</v>
      </c>
    </row>
    <row r="12" spans="2:6" s="9" customFormat="1" ht="20.100000000000001" customHeight="1" x14ac:dyDescent="0.25">
      <c r="B12" s="4" t="s">
        <v>12</v>
      </c>
      <c r="C12" s="10" t="s">
        <v>3</v>
      </c>
      <c r="D12" s="5">
        <v>0</v>
      </c>
      <c r="E12" s="7"/>
      <c r="F12" s="8">
        <f t="shared" si="0"/>
        <v>0</v>
      </c>
    </row>
    <row r="13" spans="2:6" s="9" customFormat="1" ht="20.100000000000001" customHeight="1" x14ac:dyDescent="0.25">
      <c r="B13" s="4" t="s">
        <v>35</v>
      </c>
      <c r="C13" s="10" t="s">
        <v>3</v>
      </c>
      <c r="D13" s="5">
        <v>0</v>
      </c>
      <c r="E13" s="7"/>
      <c r="F13" s="8">
        <f t="shared" si="0"/>
        <v>0</v>
      </c>
    </row>
    <row r="14" spans="2:6" s="9" customFormat="1" ht="20.100000000000001" customHeight="1" x14ac:dyDescent="0.25">
      <c r="B14" s="4" t="s">
        <v>36</v>
      </c>
      <c r="C14" s="10" t="s">
        <v>3</v>
      </c>
      <c r="D14" s="5">
        <v>0</v>
      </c>
      <c r="E14" s="7"/>
      <c r="F14" s="8">
        <f t="shared" si="0"/>
        <v>0</v>
      </c>
    </row>
    <row r="15" spans="2:6" s="9" customFormat="1" ht="20.100000000000001" customHeight="1" x14ac:dyDescent="0.25">
      <c r="B15" s="4" t="s">
        <v>56</v>
      </c>
      <c r="C15" s="10" t="s">
        <v>3</v>
      </c>
      <c r="D15" s="5">
        <v>1</v>
      </c>
      <c r="E15" s="7"/>
      <c r="F15" s="8">
        <f t="shared" si="0"/>
        <v>0</v>
      </c>
    </row>
    <row r="16" spans="2:6" s="9" customFormat="1" ht="20.100000000000001" customHeight="1" x14ac:dyDescent="0.25">
      <c r="B16" s="4" t="s">
        <v>55</v>
      </c>
      <c r="C16" s="6" t="s">
        <v>3</v>
      </c>
      <c r="D16" s="5">
        <f>+D8</f>
        <v>2800</v>
      </c>
      <c r="E16" s="7"/>
      <c r="F16" s="8">
        <f t="shared" si="0"/>
        <v>0</v>
      </c>
    </row>
    <row r="17" spans="2:6" s="9" customFormat="1" ht="20.100000000000001" customHeight="1" x14ac:dyDescent="0.25">
      <c r="B17" s="4" t="s">
        <v>13</v>
      </c>
      <c r="C17" s="6" t="s">
        <v>3</v>
      </c>
      <c r="D17" s="5">
        <v>0</v>
      </c>
      <c r="E17" s="7"/>
      <c r="F17" s="8">
        <f t="shared" si="0"/>
        <v>0</v>
      </c>
    </row>
    <row r="18" spans="2:6" s="9" customFormat="1" ht="20.100000000000001" customHeight="1" x14ac:dyDescent="0.25">
      <c r="B18" s="4" t="s">
        <v>14</v>
      </c>
      <c r="C18" s="10" t="s">
        <v>3</v>
      </c>
      <c r="D18" s="5">
        <v>0</v>
      </c>
      <c r="E18" s="7"/>
      <c r="F18" s="8">
        <f t="shared" si="0"/>
        <v>0</v>
      </c>
    </row>
    <row r="19" spans="2:6" s="9" customFormat="1" ht="20.100000000000001" customHeight="1" x14ac:dyDescent="0.25">
      <c r="B19" s="4" t="s">
        <v>15</v>
      </c>
      <c r="C19" s="6" t="s">
        <v>4</v>
      </c>
      <c r="D19" s="5">
        <v>0</v>
      </c>
      <c r="E19" s="7"/>
      <c r="F19" s="8">
        <f t="shared" si="0"/>
        <v>0</v>
      </c>
    </row>
    <row r="20" spans="2:6" s="9" customFormat="1" ht="20.100000000000001" customHeight="1" x14ac:dyDescent="0.25">
      <c r="B20" s="4" t="s">
        <v>31</v>
      </c>
      <c r="C20" s="6" t="s">
        <v>4</v>
      </c>
      <c r="D20" s="5">
        <v>5</v>
      </c>
      <c r="E20" s="7"/>
      <c r="F20" s="8">
        <f t="shared" si="0"/>
        <v>0</v>
      </c>
    </row>
    <row r="21" spans="2:6" s="9" customFormat="1" ht="20.100000000000001" customHeight="1" x14ac:dyDescent="0.25">
      <c r="B21" s="4" t="s">
        <v>57</v>
      </c>
      <c r="C21" s="6" t="s">
        <v>4</v>
      </c>
      <c r="D21" s="5">
        <v>0</v>
      </c>
      <c r="E21" s="7"/>
      <c r="F21" s="8">
        <f t="shared" si="0"/>
        <v>0</v>
      </c>
    </row>
    <row r="22" spans="2:6" s="9" customFormat="1" ht="20.100000000000001" customHeight="1" x14ac:dyDescent="0.25">
      <c r="B22" s="4" t="s">
        <v>41</v>
      </c>
      <c r="C22" s="6" t="s">
        <v>4</v>
      </c>
      <c r="D22" s="5">
        <f>+D20</f>
        <v>5</v>
      </c>
      <c r="E22" s="7"/>
      <c r="F22" s="8">
        <f t="shared" si="0"/>
        <v>0</v>
      </c>
    </row>
    <row r="23" spans="2:6" s="9" customFormat="1" ht="20.100000000000001" customHeight="1" x14ac:dyDescent="0.25">
      <c r="B23" s="4" t="s">
        <v>16</v>
      </c>
      <c r="C23" s="10" t="s">
        <v>17</v>
      </c>
      <c r="D23" s="5">
        <f>+D21</f>
        <v>0</v>
      </c>
      <c r="E23" s="7"/>
      <c r="F23" s="8">
        <f t="shared" si="0"/>
        <v>0</v>
      </c>
    </row>
    <row r="24" spans="2:6" s="9" customFormat="1" ht="20.100000000000001" customHeight="1" x14ac:dyDescent="0.25">
      <c r="B24" s="4" t="s">
        <v>42</v>
      </c>
      <c r="C24" s="10" t="s">
        <v>30</v>
      </c>
      <c r="D24" s="5">
        <v>1</v>
      </c>
      <c r="E24" s="7"/>
      <c r="F24" s="8">
        <f t="shared" si="0"/>
        <v>0</v>
      </c>
    </row>
    <row r="25" spans="2:6" s="9" customFormat="1" ht="20.100000000000001" customHeight="1" x14ac:dyDescent="0.25">
      <c r="B25" s="4" t="s">
        <v>43</v>
      </c>
      <c r="C25" s="6" t="s">
        <v>18</v>
      </c>
      <c r="D25" s="5">
        <v>1</v>
      </c>
      <c r="E25" s="7"/>
      <c r="F25" s="8">
        <f t="shared" si="0"/>
        <v>0</v>
      </c>
    </row>
    <row r="26" spans="2:6" s="9" customFormat="1" ht="20.100000000000001" customHeight="1" x14ac:dyDescent="0.25">
      <c r="B26" s="4" t="s">
        <v>19</v>
      </c>
      <c r="C26" s="10" t="s">
        <v>0</v>
      </c>
      <c r="D26" s="5">
        <v>0</v>
      </c>
      <c r="E26" s="7"/>
      <c r="F26" s="8">
        <f t="shared" si="0"/>
        <v>0</v>
      </c>
    </row>
    <row r="27" spans="2:6" s="9" customFormat="1" ht="20.100000000000001" customHeight="1" x14ac:dyDescent="0.25">
      <c r="B27" s="4" t="s">
        <v>20</v>
      </c>
      <c r="C27" s="10" t="s">
        <v>3</v>
      </c>
      <c r="D27" s="5">
        <v>0</v>
      </c>
      <c r="E27" s="7"/>
      <c r="F27" s="8">
        <f t="shared" si="0"/>
        <v>0</v>
      </c>
    </row>
    <row r="28" spans="2:6" s="9" customFormat="1" ht="20.100000000000001" customHeight="1" x14ac:dyDescent="0.25">
      <c r="B28" s="4" t="s">
        <v>21</v>
      </c>
      <c r="C28" s="10" t="s">
        <v>3</v>
      </c>
      <c r="D28" s="5">
        <v>0</v>
      </c>
      <c r="E28" s="7"/>
      <c r="F28" s="8">
        <f t="shared" si="0"/>
        <v>0</v>
      </c>
    </row>
    <row r="29" spans="2:6" s="9" customFormat="1" ht="20.100000000000001" customHeight="1" x14ac:dyDescent="0.25">
      <c r="B29" s="4" t="s">
        <v>44</v>
      </c>
      <c r="C29" s="10" t="s">
        <v>3</v>
      </c>
      <c r="D29" s="5">
        <f>+(D6+D7)*1.15</f>
        <v>3219.9999999999995</v>
      </c>
      <c r="E29" s="7"/>
      <c r="F29" s="8">
        <f t="shared" si="0"/>
        <v>0</v>
      </c>
    </row>
    <row r="30" spans="2:6" s="9" customFormat="1" ht="20.100000000000001" customHeight="1" x14ac:dyDescent="0.25">
      <c r="B30" s="4" t="s">
        <v>45</v>
      </c>
      <c r="C30" s="10" t="s">
        <v>3</v>
      </c>
      <c r="D30" s="5">
        <f>+D28</f>
        <v>0</v>
      </c>
      <c r="E30" s="7"/>
      <c r="F30" s="8">
        <f t="shared" si="0"/>
        <v>0</v>
      </c>
    </row>
    <row r="31" spans="2:6" s="9" customFormat="1" ht="20.100000000000001" customHeight="1" x14ac:dyDescent="0.25">
      <c r="B31" s="4" t="s">
        <v>22</v>
      </c>
      <c r="C31" s="10" t="s">
        <v>17</v>
      </c>
      <c r="D31" s="5">
        <f>48*2</f>
        <v>96</v>
      </c>
      <c r="E31" s="7"/>
      <c r="F31" s="8">
        <f t="shared" si="0"/>
        <v>0</v>
      </c>
    </row>
    <row r="32" spans="2:6" s="9" customFormat="1" ht="20.100000000000001" customHeight="1" x14ac:dyDescent="0.25">
      <c r="B32" s="4" t="s">
        <v>23</v>
      </c>
      <c r="C32" s="10" t="s">
        <v>17</v>
      </c>
      <c r="D32" s="5">
        <v>96</v>
      </c>
      <c r="E32" s="7"/>
      <c r="F32" s="8">
        <f t="shared" si="0"/>
        <v>0</v>
      </c>
    </row>
    <row r="33" spans="2:6" s="9" customFormat="1" ht="20.100000000000001" customHeight="1" x14ac:dyDescent="0.25">
      <c r="B33" s="4" t="s">
        <v>24</v>
      </c>
      <c r="C33" s="10" t="s">
        <v>17</v>
      </c>
      <c r="D33" s="5">
        <v>2</v>
      </c>
      <c r="E33" s="7"/>
      <c r="F33" s="8">
        <f t="shared" si="0"/>
        <v>0</v>
      </c>
    </row>
    <row r="34" spans="2:6" s="9" customFormat="1" ht="20.100000000000001" customHeight="1" x14ac:dyDescent="0.25">
      <c r="B34" s="4" t="s">
        <v>25</v>
      </c>
      <c r="C34" s="10" t="s">
        <v>17</v>
      </c>
      <c r="D34" s="5">
        <v>1</v>
      </c>
      <c r="E34" s="7"/>
      <c r="F34" s="8">
        <f t="shared" si="0"/>
        <v>0</v>
      </c>
    </row>
    <row r="35" spans="2:6" s="9" customFormat="1" ht="20.100000000000001" customHeight="1" x14ac:dyDescent="0.25">
      <c r="B35" s="4" t="s">
        <v>26</v>
      </c>
      <c r="C35" s="10" t="s">
        <v>17</v>
      </c>
      <c r="D35" s="5">
        <v>0</v>
      </c>
      <c r="E35" s="7"/>
      <c r="F35" s="8">
        <f t="shared" si="0"/>
        <v>0</v>
      </c>
    </row>
    <row r="36" spans="2:6" s="9" customFormat="1" ht="20.100000000000001" customHeight="1" x14ac:dyDescent="0.25">
      <c r="B36" s="4" t="s">
        <v>27</v>
      </c>
      <c r="C36" s="10" t="s">
        <v>17</v>
      </c>
      <c r="D36" s="5">
        <v>0</v>
      </c>
      <c r="E36" s="7"/>
      <c r="F36" s="8">
        <f t="shared" si="0"/>
        <v>0</v>
      </c>
    </row>
    <row r="37" spans="2:6" s="9" customFormat="1" ht="20.100000000000001" customHeight="1" x14ac:dyDescent="0.25">
      <c r="B37" s="4" t="s">
        <v>28</v>
      </c>
      <c r="C37" s="10" t="s">
        <v>17</v>
      </c>
      <c r="D37" s="5">
        <v>0</v>
      </c>
      <c r="E37" s="7"/>
      <c r="F37" s="8">
        <f t="shared" si="0"/>
        <v>0</v>
      </c>
    </row>
    <row r="38" spans="2:6" s="9" customFormat="1" ht="20.100000000000001" customHeight="1" x14ac:dyDescent="0.25">
      <c r="B38" s="4" t="s">
        <v>29</v>
      </c>
      <c r="C38" s="10" t="s">
        <v>17</v>
      </c>
      <c r="D38" s="5">
        <v>0</v>
      </c>
      <c r="E38" s="7"/>
      <c r="F38" s="8">
        <f t="shared" si="0"/>
        <v>0</v>
      </c>
    </row>
    <row r="39" spans="2:6" s="9" customFormat="1" ht="20.100000000000001" customHeight="1" x14ac:dyDescent="0.25">
      <c r="B39" s="4" t="s">
        <v>46</v>
      </c>
      <c r="C39" s="10" t="s">
        <v>5</v>
      </c>
      <c r="D39" s="5">
        <v>1</v>
      </c>
      <c r="E39" s="7"/>
      <c r="F39" s="8">
        <f t="shared" si="0"/>
        <v>0</v>
      </c>
    </row>
    <row r="40" spans="2:6" s="9" customFormat="1" ht="20.100000000000001" customHeight="1" x14ac:dyDescent="0.25">
      <c r="B40" s="4" t="s">
        <v>47</v>
      </c>
      <c r="C40" s="10" t="s">
        <v>5</v>
      </c>
      <c r="D40" s="5">
        <v>1</v>
      </c>
      <c r="E40" s="7"/>
      <c r="F40" s="8">
        <f t="shared" si="0"/>
        <v>0</v>
      </c>
    </row>
    <row r="41" spans="2:6" s="9" customFormat="1" ht="20.100000000000001" customHeight="1" x14ac:dyDescent="0.25">
      <c r="B41" s="4" t="s">
        <v>48</v>
      </c>
      <c r="C41" s="10" t="s">
        <v>5</v>
      </c>
      <c r="D41" s="5">
        <v>1</v>
      </c>
      <c r="E41" s="7"/>
      <c r="F41" s="8">
        <f t="shared" si="0"/>
        <v>0</v>
      </c>
    </row>
    <row r="42" spans="2:6" s="9" customFormat="1" ht="20.100000000000001" customHeight="1" x14ac:dyDescent="0.25">
      <c r="B42" s="4" t="s">
        <v>49</v>
      </c>
      <c r="C42" s="10" t="s">
        <v>5</v>
      </c>
      <c r="D42" s="5">
        <v>1</v>
      </c>
      <c r="E42" s="7"/>
      <c r="F42" s="8">
        <f t="shared" si="0"/>
        <v>0</v>
      </c>
    </row>
    <row r="43" spans="2:6" s="9" customFormat="1" ht="20.100000000000001" customHeight="1" x14ac:dyDescent="0.25">
      <c r="B43" s="4" t="s">
        <v>89</v>
      </c>
      <c r="C43" s="10" t="s">
        <v>5</v>
      </c>
      <c r="D43" s="5">
        <v>0</v>
      </c>
      <c r="E43" s="7"/>
      <c r="F43" s="8">
        <f t="shared" si="0"/>
        <v>0</v>
      </c>
    </row>
    <row r="44" spans="2:6" s="18" customFormat="1" ht="20.100000000000001" customHeight="1" x14ac:dyDescent="0.25">
      <c r="B44" s="4" t="s">
        <v>90</v>
      </c>
      <c r="C44" s="10" t="s">
        <v>5</v>
      </c>
      <c r="D44" s="5">
        <v>0</v>
      </c>
      <c r="E44" s="7"/>
      <c r="F44" s="8">
        <f t="shared" si="0"/>
        <v>0</v>
      </c>
    </row>
    <row r="45" spans="2:6" s="2" customFormat="1" ht="18.75" x14ac:dyDescent="0.25">
      <c r="B45" s="17"/>
      <c r="C45" s="19"/>
    </row>
    <row r="46" spans="2:6" s="2" customFormat="1" ht="18.75" x14ac:dyDescent="0.3">
      <c r="B46" s="20"/>
      <c r="C46" s="21"/>
    </row>
    <row r="47" spans="2:6" s="2" customFormat="1" ht="18.75" x14ac:dyDescent="0.3">
      <c r="B47" s="20"/>
      <c r="C47" s="1"/>
    </row>
    <row r="48" spans="2:6" s="2" customFormat="1" x14ac:dyDescent="0.25">
      <c r="C48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F48"/>
  <sheetViews>
    <sheetView showGridLines="0" workbookViewId="0">
      <selection activeCell="B17" sqref="B17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9.85546875" style="12" customWidth="1"/>
    <col min="5" max="6" width="20.5703125" style="12" customWidth="1"/>
    <col min="7" max="16384" width="9.140625" style="12"/>
  </cols>
  <sheetData>
    <row r="1" spans="2:6" x14ac:dyDescent="0.25">
      <c r="B1" s="11" t="s">
        <v>75</v>
      </c>
    </row>
    <row r="2" spans="2:6" x14ac:dyDescent="0.25">
      <c r="B2" s="13" t="s">
        <v>76</v>
      </c>
    </row>
    <row r="3" spans="2:6" x14ac:dyDescent="0.25">
      <c r="B3" s="13" t="s">
        <v>53</v>
      </c>
    </row>
    <row r="4" spans="2:6" ht="8.25" customHeight="1" x14ac:dyDescent="0.25">
      <c r="B4" s="13"/>
    </row>
    <row r="5" spans="2:6" ht="30" customHeight="1" x14ac:dyDescent="0.25">
      <c r="B5" s="14" t="s">
        <v>32</v>
      </c>
      <c r="C5" s="14" t="s">
        <v>1</v>
      </c>
      <c r="D5" s="14" t="s">
        <v>2</v>
      </c>
      <c r="E5" s="14" t="s">
        <v>33</v>
      </c>
      <c r="F5" s="14" t="s">
        <v>34</v>
      </c>
    </row>
    <row r="6" spans="2:6" s="9" customFormat="1" ht="20.100000000000001" customHeight="1" x14ac:dyDescent="0.25">
      <c r="B6" s="4" t="s">
        <v>6</v>
      </c>
      <c r="C6" s="10" t="s">
        <v>3</v>
      </c>
      <c r="D6" s="5">
        <f>8800*0.5</f>
        <v>4400</v>
      </c>
      <c r="E6" s="15"/>
      <c r="F6" s="8">
        <f>+E6*D6</f>
        <v>0</v>
      </c>
    </row>
    <row r="7" spans="2:6" s="9" customFormat="1" ht="20.100000000000001" customHeight="1" x14ac:dyDescent="0.25">
      <c r="B7" s="4" t="s">
        <v>7</v>
      </c>
      <c r="C7" s="10" t="s">
        <v>3</v>
      </c>
      <c r="D7" s="5">
        <f>8800*0.5</f>
        <v>4400</v>
      </c>
      <c r="E7" s="7"/>
      <c r="F7" s="8">
        <f t="shared" ref="F7:F44" si="0">+E7*D7</f>
        <v>0</v>
      </c>
    </row>
    <row r="8" spans="2:6" s="9" customFormat="1" ht="20.100000000000001" customHeight="1" x14ac:dyDescent="0.25">
      <c r="B8" s="4" t="s">
        <v>8</v>
      </c>
      <c r="C8" s="6" t="s">
        <v>3</v>
      </c>
      <c r="D8" s="5">
        <f>+D7+D6</f>
        <v>8800</v>
      </c>
      <c r="E8" s="7"/>
      <c r="F8" s="8">
        <f t="shared" si="0"/>
        <v>0</v>
      </c>
    </row>
    <row r="9" spans="2:6" s="9" customFormat="1" ht="20.100000000000001" customHeight="1" x14ac:dyDescent="0.25">
      <c r="B9" s="4" t="s">
        <v>9</v>
      </c>
      <c r="C9" s="6" t="s">
        <v>3</v>
      </c>
      <c r="D9" s="5">
        <f>+D6+D7</f>
        <v>8800</v>
      </c>
      <c r="E9" s="7"/>
      <c r="F9" s="8">
        <f t="shared" si="0"/>
        <v>0</v>
      </c>
    </row>
    <row r="10" spans="2:6" s="9" customFormat="1" ht="20.100000000000001" customHeight="1" x14ac:dyDescent="0.25">
      <c r="B10" s="4" t="s">
        <v>10</v>
      </c>
      <c r="C10" s="6" t="s">
        <v>3</v>
      </c>
      <c r="D10" s="5">
        <f>+D6+D7</f>
        <v>8800</v>
      </c>
      <c r="E10" s="7"/>
      <c r="F10" s="8">
        <f t="shared" si="0"/>
        <v>0</v>
      </c>
    </row>
    <row r="11" spans="2:6" s="9" customFormat="1" ht="20.100000000000001" customHeight="1" x14ac:dyDescent="0.25">
      <c r="B11" s="4" t="s">
        <v>11</v>
      </c>
      <c r="C11" s="10" t="s">
        <v>3</v>
      </c>
      <c r="D11" s="5">
        <v>0</v>
      </c>
      <c r="E11" s="7"/>
      <c r="F11" s="8">
        <f t="shared" si="0"/>
        <v>0</v>
      </c>
    </row>
    <row r="12" spans="2:6" s="9" customFormat="1" ht="20.100000000000001" customHeight="1" x14ac:dyDescent="0.25">
      <c r="B12" s="4" t="s">
        <v>12</v>
      </c>
      <c r="C12" s="10" t="s">
        <v>3</v>
      </c>
      <c r="D12" s="5">
        <v>0</v>
      </c>
      <c r="E12" s="7"/>
      <c r="F12" s="8">
        <f t="shared" si="0"/>
        <v>0</v>
      </c>
    </row>
    <row r="13" spans="2:6" s="9" customFormat="1" ht="20.100000000000001" customHeight="1" x14ac:dyDescent="0.25">
      <c r="B13" s="4" t="s">
        <v>35</v>
      </c>
      <c r="C13" s="10" t="s">
        <v>3</v>
      </c>
      <c r="D13" s="5">
        <v>0</v>
      </c>
      <c r="E13" s="7"/>
      <c r="F13" s="8">
        <f t="shared" si="0"/>
        <v>0</v>
      </c>
    </row>
    <row r="14" spans="2:6" s="9" customFormat="1" ht="20.100000000000001" customHeight="1" x14ac:dyDescent="0.25">
      <c r="B14" s="4" t="s">
        <v>36</v>
      </c>
      <c r="C14" s="10" t="s">
        <v>3</v>
      </c>
      <c r="D14" s="5">
        <v>0</v>
      </c>
      <c r="E14" s="7"/>
      <c r="F14" s="8">
        <f t="shared" si="0"/>
        <v>0</v>
      </c>
    </row>
    <row r="15" spans="2:6" s="9" customFormat="1" ht="20.100000000000001" customHeight="1" x14ac:dyDescent="0.25">
      <c r="B15" s="4" t="s">
        <v>56</v>
      </c>
      <c r="C15" s="10" t="s">
        <v>3</v>
      </c>
      <c r="D15" s="5">
        <v>0</v>
      </c>
      <c r="E15" s="7"/>
      <c r="F15" s="8">
        <f t="shared" si="0"/>
        <v>0</v>
      </c>
    </row>
    <row r="16" spans="2:6" s="9" customFormat="1" ht="20.100000000000001" customHeight="1" x14ac:dyDescent="0.25">
      <c r="B16" s="4" t="s">
        <v>55</v>
      </c>
      <c r="C16" s="6" t="s">
        <v>3</v>
      </c>
      <c r="D16" s="5">
        <f>+D8</f>
        <v>8800</v>
      </c>
      <c r="E16" s="7"/>
      <c r="F16" s="8">
        <f t="shared" si="0"/>
        <v>0</v>
      </c>
    </row>
    <row r="17" spans="2:6" s="9" customFormat="1" ht="20.100000000000001" customHeight="1" x14ac:dyDescent="0.25">
      <c r="B17" s="4" t="s">
        <v>13</v>
      </c>
      <c r="C17" s="6" t="s">
        <v>3</v>
      </c>
      <c r="D17" s="5">
        <v>0</v>
      </c>
      <c r="E17" s="7"/>
      <c r="F17" s="8">
        <f t="shared" si="0"/>
        <v>0</v>
      </c>
    </row>
    <row r="18" spans="2:6" s="9" customFormat="1" ht="20.100000000000001" customHeight="1" x14ac:dyDescent="0.25">
      <c r="B18" s="4" t="s">
        <v>14</v>
      </c>
      <c r="C18" s="10" t="s">
        <v>3</v>
      </c>
      <c r="D18" s="5">
        <v>0</v>
      </c>
      <c r="E18" s="7"/>
      <c r="F18" s="8">
        <f t="shared" si="0"/>
        <v>0</v>
      </c>
    </row>
    <row r="19" spans="2:6" s="9" customFormat="1" ht="20.100000000000001" customHeight="1" x14ac:dyDescent="0.25">
      <c r="B19" s="4" t="s">
        <v>15</v>
      </c>
      <c r="C19" s="6" t="s">
        <v>4</v>
      </c>
      <c r="D19" s="5">
        <v>0</v>
      </c>
      <c r="E19" s="7"/>
      <c r="F19" s="8">
        <f t="shared" si="0"/>
        <v>0</v>
      </c>
    </row>
    <row r="20" spans="2:6" s="9" customFormat="1" ht="20.100000000000001" customHeight="1" x14ac:dyDescent="0.25">
      <c r="B20" s="4" t="s">
        <v>31</v>
      </c>
      <c r="C20" s="6" t="s">
        <v>4</v>
      </c>
      <c r="D20" s="5">
        <v>12</v>
      </c>
      <c r="E20" s="7"/>
      <c r="F20" s="8">
        <f t="shared" si="0"/>
        <v>0</v>
      </c>
    </row>
    <row r="21" spans="2:6" s="9" customFormat="1" ht="20.100000000000001" customHeight="1" x14ac:dyDescent="0.25">
      <c r="B21" s="4" t="s">
        <v>57</v>
      </c>
      <c r="C21" s="6" t="s">
        <v>4</v>
      </c>
      <c r="D21" s="5">
        <v>0</v>
      </c>
      <c r="E21" s="7"/>
      <c r="F21" s="8">
        <f t="shared" si="0"/>
        <v>0</v>
      </c>
    </row>
    <row r="22" spans="2:6" s="9" customFormat="1" ht="20.100000000000001" customHeight="1" x14ac:dyDescent="0.25">
      <c r="B22" s="4" t="s">
        <v>41</v>
      </c>
      <c r="C22" s="6" t="s">
        <v>4</v>
      </c>
      <c r="D22" s="5">
        <f>+D20</f>
        <v>12</v>
      </c>
      <c r="E22" s="7"/>
      <c r="F22" s="8">
        <f t="shared" si="0"/>
        <v>0</v>
      </c>
    </row>
    <row r="23" spans="2:6" s="9" customFormat="1" ht="20.100000000000001" customHeight="1" x14ac:dyDescent="0.25">
      <c r="B23" s="4" t="s">
        <v>16</v>
      </c>
      <c r="C23" s="10" t="s">
        <v>17</v>
      </c>
      <c r="D23" s="5">
        <f>+D21</f>
        <v>0</v>
      </c>
      <c r="E23" s="7"/>
      <c r="F23" s="8">
        <f t="shared" si="0"/>
        <v>0</v>
      </c>
    </row>
    <row r="24" spans="2:6" s="9" customFormat="1" ht="20.100000000000001" customHeight="1" x14ac:dyDescent="0.25">
      <c r="B24" s="4" t="s">
        <v>42</v>
      </c>
      <c r="C24" s="10" t="s">
        <v>30</v>
      </c>
      <c r="D24" s="5">
        <v>2</v>
      </c>
      <c r="E24" s="7"/>
      <c r="F24" s="8">
        <f t="shared" si="0"/>
        <v>0</v>
      </c>
    </row>
    <row r="25" spans="2:6" s="9" customFormat="1" ht="20.100000000000001" customHeight="1" x14ac:dyDescent="0.25">
      <c r="B25" s="4" t="s">
        <v>43</v>
      </c>
      <c r="C25" s="6" t="s">
        <v>18</v>
      </c>
      <c r="D25" s="5">
        <v>2</v>
      </c>
      <c r="E25" s="7"/>
      <c r="F25" s="8">
        <f t="shared" si="0"/>
        <v>0</v>
      </c>
    </row>
    <row r="26" spans="2:6" s="9" customFormat="1" ht="20.100000000000001" customHeight="1" x14ac:dyDescent="0.25">
      <c r="B26" s="4" t="s">
        <v>19</v>
      </c>
      <c r="C26" s="10" t="s">
        <v>0</v>
      </c>
      <c r="D26" s="5">
        <v>0</v>
      </c>
      <c r="E26" s="7"/>
      <c r="F26" s="8">
        <f t="shared" si="0"/>
        <v>0</v>
      </c>
    </row>
    <row r="27" spans="2:6" s="9" customFormat="1" ht="20.100000000000001" customHeight="1" x14ac:dyDescent="0.25">
      <c r="B27" s="4" t="s">
        <v>20</v>
      </c>
      <c r="C27" s="10" t="s">
        <v>3</v>
      </c>
      <c r="D27" s="5">
        <v>0</v>
      </c>
      <c r="E27" s="7"/>
      <c r="F27" s="8">
        <f t="shared" si="0"/>
        <v>0</v>
      </c>
    </row>
    <row r="28" spans="2:6" s="9" customFormat="1" ht="20.100000000000001" customHeight="1" x14ac:dyDescent="0.25">
      <c r="B28" s="4" t="s">
        <v>21</v>
      </c>
      <c r="C28" s="10" t="s">
        <v>3</v>
      </c>
      <c r="D28" s="5">
        <f>+(D8)*1.15</f>
        <v>10120</v>
      </c>
      <c r="E28" s="7"/>
      <c r="F28" s="8">
        <f t="shared" si="0"/>
        <v>0</v>
      </c>
    </row>
    <row r="29" spans="2:6" s="9" customFormat="1" ht="20.100000000000001" customHeight="1" x14ac:dyDescent="0.25">
      <c r="B29" s="4" t="s">
        <v>44</v>
      </c>
      <c r="C29" s="10" t="s">
        <v>3</v>
      </c>
      <c r="D29" s="5">
        <v>0</v>
      </c>
      <c r="E29" s="7"/>
      <c r="F29" s="8">
        <f t="shared" si="0"/>
        <v>0</v>
      </c>
    </row>
    <row r="30" spans="2:6" s="9" customFormat="1" ht="20.100000000000001" customHeight="1" x14ac:dyDescent="0.25">
      <c r="B30" s="4" t="s">
        <v>45</v>
      </c>
      <c r="C30" s="10" t="s">
        <v>3</v>
      </c>
      <c r="D30" s="5">
        <v>0</v>
      </c>
      <c r="E30" s="7"/>
      <c r="F30" s="8">
        <f t="shared" si="0"/>
        <v>0</v>
      </c>
    </row>
    <row r="31" spans="2:6" s="9" customFormat="1" ht="20.100000000000001" customHeight="1" x14ac:dyDescent="0.25">
      <c r="B31" s="4" t="s">
        <v>22</v>
      </c>
      <c r="C31" s="10" t="s">
        <v>17</v>
      </c>
      <c r="D31" s="5">
        <f>48*5</f>
        <v>240</v>
      </c>
      <c r="E31" s="7"/>
      <c r="F31" s="8">
        <f t="shared" si="0"/>
        <v>0</v>
      </c>
    </row>
    <row r="32" spans="2:6" s="9" customFormat="1" ht="20.100000000000001" customHeight="1" x14ac:dyDescent="0.25">
      <c r="B32" s="4" t="s">
        <v>23</v>
      </c>
      <c r="C32" s="10" t="s">
        <v>17</v>
      </c>
      <c r="D32" s="5">
        <v>96</v>
      </c>
      <c r="E32" s="7"/>
      <c r="F32" s="8">
        <f t="shared" si="0"/>
        <v>0</v>
      </c>
    </row>
    <row r="33" spans="2:6" s="9" customFormat="1" ht="20.100000000000001" customHeight="1" x14ac:dyDescent="0.25">
      <c r="B33" s="4" t="s">
        <v>24</v>
      </c>
      <c r="C33" s="10" t="s">
        <v>17</v>
      </c>
      <c r="D33" s="5">
        <v>5</v>
      </c>
      <c r="E33" s="7"/>
      <c r="F33" s="8">
        <f t="shared" si="0"/>
        <v>0</v>
      </c>
    </row>
    <row r="34" spans="2:6" s="9" customFormat="1" ht="20.100000000000001" customHeight="1" x14ac:dyDescent="0.25">
      <c r="B34" s="4" t="s">
        <v>25</v>
      </c>
      <c r="C34" s="10" t="s">
        <v>17</v>
      </c>
      <c r="D34" s="5">
        <v>2</v>
      </c>
      <c r="E34" s="7"/>
      <c r="F34" s="8">
        <f t="shared" si="0"/>
        <v>0</v>
      </c>
    </row>
    <row r="35" spans="2:6" s="9" customFormat="1" ht="20.100000000000001" customHeight="1" x14ac:dyDescent="0.25">
      <c r="B35" s="4" t="s">
        <v>26</v>
      </c>
      <c r="C35" s="10" t="s">
        <v>17</v>
      </c>
      <c r="D35" s="5">
        <v>0</v>
      </c>
      <c r="E35" s="7"/>
      <c r="F35" s="8">
        <f t="shared" si="0"/>
        <v>0</v>
      </c>
    </row>
    <row r="36" spans="2:6" s="9" customFormat="1" ht="20.100000000000001" customHeight="1" x14ac:dyDescent="0.25">
      <c r="B36" s="4" t="s">
        <v>27</v>
      </c>
      <c r="C36" s="10" t="s">
        <v>17</v>
      </c>
      <c r="D36" s="5">
        <v>0</v>
      </c>
      <c r="E36" s="7"/>
      <c r="F36" s="8">
        <f t="shared" si="0"/>
        <v>0</v>
      </c>
    </row>
    <row r="37" spans="2:6" s="9" customFormat="1" ht="20.100000000000001" customHeight="1" x14ac:dyDescent="0.25">
      <c r="B37" s="4" t="s">
        <v>28</v>
      </c>
      <c r="C37" s="10" t="s">
        <v>17</v>
      </c>
      <c r="D37" s="5">
        <v>0</v>
      </c>
      <c r="E37" s="7"/>
      <c r="F37" s="8">
        <f t="shared" si="0"/>
        <v>0</v>
      </c>
    </row>
    <row r="38" spans="2:6" s="9" customFormat="1" ht="20.100000000000001" customHeight="1" x14ac:dyDescent="0.25">
      <c r="B38" s="4" t="s">
        <v>29</v>
      </c>
      <c r="C38" s="10" t="s">
        <v>17</v>
      </c>
      <c r="D38" s="5">
        <v>0</v>
      </c>
      <c r="E38" s="7"/>
      <c r="F38" s="8">
        <f t="shared" si="0"/>
        <v>0</v>
      </c>
    </row>
    <row r="39" spans="2:6" s="9" customFormat="1" ht="20.100000000000001" customHeight="1" x14ac:dyDescent="0.25">
      <c r="B39" s="4" t="s">
        <v>46</v>
      </c>
      <c r="C39" s="10" t="s">
        <v>5</v>
      </c>
      <c r="D39" s="5">
        <v>1</v>
      </c>
      <c r="E39" s="7"/>
      <c r="F39" s="8">
        <f t="shared" si="0"/>
        <v>0</v>
      </c>
    </row>
    <row r="40" spans="2:6" s="9" customFormat="1" ht="20.100000000000001" customHeight="1" x14ac:dyDescent="0.25">
      <c r="B40" s="4" t="s">
        <v>47</v>
      </c>
      <c r="C40" s="10" t="s">
        <v>5</v>
      </c>
      <c r="D40" s="5">
        <v>1</v>
      </c>
      <c r="E40" s="7"/>
      <c r="F40" s="8">
        <f t="shared" si="0"/>
        <v>0</v>
      </c>
    </row>
    <row r="41" spans="2:6" s="9" customFormat="1" ht="20.100000000000001" customHeight="1" x14ac:dyDescent="0.25">
      <c r="B41" s="4" t="s">
        <v>48</v>
      </c>
      <c r="C41" s="10" t="s">
        <v>5</v>
      </c>
      <c r="D41" s="5">
        <v>1</v>
      </c>
      <c r="E41" s="7"/>
      <c r="F41" s="8">
        <f t="shared" si="0"/>
        <v>0</v>
      </c>
    </row>
    <row r="42" spans="2:6" s="9" customFormat="1" ht="20.100000000000001" customHeight="1" x14ac:dyDescent="0.25">
      <c r="B42" s="4" t="s">
        <v>49</v>
      </c>
      <c r="C42" s="10" t="s">
        <v>5</v>
      </c>
      <c r="D42" s="5">
        <v>1</v>
      </c>
      <c r="E42" s="7"/>
      <c r="F42" s="8">
        <f t="shared" si="0"/>
        <v>0</v>
      </c>
    </row>
    <row r="43" spans="2:6" s="9" customFormat="1" ht="20.100000000000001" customHeight="1" x14ac:dyDescent="0.25">
      <c r="B43" s="4" t="s">
        <v>89</v>
      </c>
      <c r="C43" s="10" t="s">
        <v>5</v>
      </c>
      <c r="D43" s="5">
        <v>2</v>
      </c>
      <c r="E43" s="7"/>
      <c r="F43" s="8">
        <f t="shared" si="0"/>
        <v>0</v>
      </c>
    </row>
    <row r="44" spans="2:6" s="18" customFormat="1" ht="20.100000000000001" customHeight="1" x14ac:dyDescent="0.25">
      <c r="B44" s="4" t="s">
        <v>90</v>
      </c>
      <c r="C44" s="10" t="s">
        <v>5</v>
      </c>
      <c r="D44" s="5">
        <v>2</v>
      </c>
      <c r="E44" s="7"/>
      <c r="F44" s="8">
        <f t="shared" si="0"/>
        <v>0</v>
      </c>
    </row>
    <row r="45" spans="2:6" s="2" customFormat="1" ht="18.75" x14ac:dyDescent="0.25">
      <c r="B45" s="17"/>
      <c r="C45" s="19"/>
    </row>
    <row r="46" spans="2:6" s="2" customFormat="1" ht="18.75" x14ac:dyDescent="0.3">
      <c r="B46" s="20"/>
      <c r="C46" s="21"/>
    </row>
    <row r="47" spans="2:6" s="2" customFormat="1" ht="18.75" x14ac:dyDescent="0.3">
      <c r="B47" s="20"/>
      <c r="C47" s="1"/>
    </row>
    <row r="48" spans="2:6" s="2" customFormat="1" x14ac:dyDescent="0.25">
      <c r="C48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F48"/>
  <sheetViews>
    <sheetView showGridLines="0" topLeftCell="A2" workbookViewId="0">
      <selection activeCell="D44" sqref="B5:D44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9.85546875" style="12" customWidth="1"/>
    <col min="5" max="6" width="20.5703125" style="12" customWidth="1"/>
    <col min="7" max="16384" width="9.140625" style="12"/>
  </cols>
  <sheetData>
    <row r="1" spans="2:6" x14ac:dyDescent="0.25">
      <c r="B1" s="11" t="s">
        <v>77</v>
      </c>
    </row>
    <row r="2" spans="2:6" x14ac:dyDescent="0.25">
      <c r="B2" s="13" t="s">
        <v>78</v>
      </c>
    </row>
    <row r="3" spans="2:6" x14ac:dyDescent="0.25">
      <c r="B3" s="13" t="s">
        <v>53</v>
      </c>
    </row>
    <row r="4" spans="2:6" ht="8.25" customHeight="1" x14ac:dyDescent="0.25">
      <c r="B4" s="13"/>
    </row>
    <row r="5" spans="2:6" ht="30" customHeight="1" x14ac:dyDescent="0.25">
      <c r="B5" s="14" t="s">
        <v>32</v>
      </c>
      <c r="C5" s="14" t="s">
        <v>1</v>
      </c>
      <c r="D5" s="14" t="s">
        <v>2</v>
      </c>
      <c r="E5" s="14" t="s">
        <v>33</v>
      </c>
      <c r="F5" s="14" t="s">
        <v>34</v>
      </c>
    </row>
    <row r="6" spans="2:6" s="9" customFormat="1" ht="20.100000000000001" customHeight="1" x14ac:dyDescent="0.25">
      <c r="B6" s="4" t="s">
        <v>6</v>
      </c>
      <c r="C6" s="10" t="s">
        <v>3</v>
      </c>
      <c r="D6" s="5">
        <v>800</v>
      </c>
      <c r="E6" s="15"/>
      <c r="F6" s="8">
        <f>+E6*D6</f>
        <v>0</v>
      </c>
    </row>
    <row r="7" spans="2:6" s="9" customFormat="1" ht="20.100000000000001" customHeight="1" x14ac:dyDescent="0.25">
      <c r="B7" s="4" t="s">
        <v>7</v>
      </c>
      <c r="C7" s="10" t="s">
        <v>3</v>
      </c>
      <c r="D7" s="5">
        <v>0</v>
      </c>
      <c r="E7" s="7"/>
      <c r="F7" s="8">
        <f t="shared" ref="F7:F44" si="0">+E7*D7</f>
        <v>0</v>
      </c>
    </row>
    <row r="8" spans="2:6" s="9" customFormat="1" ht="20.100000000000001" customHeight="1" x14ac:dyDescent="0.25">
      <c r="B8" s="4" t="s">
        <v>8</v>
      </c>
      <c r="C8" s="6" t="s">
        <v>3</v>
      </c>
      <c r="D8" s="5">
        <f>+D7+D6</f>
        <v>800</v>
      </c>
      <c r="E8" s="7"/>
      <c r="F8" s="8">
        <f t="shared" si="0"/>
        <v>0</v>
      </c>
    </row>
    <row r="9" spans="2:6" s="9" customFormat="1" ht="20.100000000000001" customHeight="1" x14ac:dyDescent="0.25">
      <c r="B9" s="4" t="s">
        <v>9</v>
      </c>
      <c r="C9" s="6" t="s">
        <v>3</v>
      </c>
      <c r="D9" s="5">
        <f>+D6+D7</f>
        <v>800</v>
      </c>
      <c r="E9" s="7"/>
      <c r="F9" s="8">
        <f t="shared" si="0"/>
        <v>0</v>
      </c>
    </row>
    <row r="10" spans="2:6" s="9" customFormat="1" ht="20.100000000000001" customHeight="1" x14ac:dyDescent="0.25">
      <c r="B10" s="4" t="s">
        <v>10</v>
      </c>
      <c r="C10" s="6" t="s">
        <v>3</v>
      </c>
      <c r="D10" s="5">
        <f>+D6+D7</f>
        <v>800</v>
      </c>
      <c r="E10" s="7"/>
      <c r="F10" s="8">
        <f t="shared" si="0"/>
        <v>0</v>
      </c>
    </row>
    <row r="11" spans="2:6" s="9" customFormat="1" ht="20.100000000000001" customHeight="1" x14ac:dyDescent="0.25">
      <c r="B11" s="4" t="s">
        <v>11</v>
      </c>
      <c r="C11" s="10" t="s">
        <v>3</v>
      </c>
      <c r="D11" s="5">
        <v>0</v>
      </c>
      <c r="E11" s="7"/>
      <c r="F11" s="8">
        <f t="shared" si="0"/>
        <v>0</v>
      </c>
    </row>
    <row r="12" spans="2:6" s="9" customFormat="1" ht="20.100000000000001" customHeight="1" x14ac:dyDescent="0.25">
      <c r="B12" s="4" t="s">
        <v>12</v>
      </c>
      <c r="C12" s="10" t="s">
        <v>3</v>
      </c>
      <c r="D12" s="5">
        <v>0</v>
      </c>
      <c r="E12" s="7"/>
      <c r="F12" s="8">
        <f t="shared" si="0"/>
        <v>0</v>
      </c>
    </row>
    <row r="13" spans="2:6" s="9" customFormat="1" ht="20.100000000000001" customHeight="1" x14ac:dyDescent="0.25">
      <c r="B13" s="4" t="s">
        <v>35</v>
      </c>
      <c r="C13" s="10" t="s">
        <v>3</v>
      </c>
      <c r="D13" s="5">
        <v>0</v>
      </c>
      <c r="E13" s="7"/>
      <c r="F13" s="8">
        <f t="shared" si="0"/>
        <v>0</v>
      </c>
    </row>
    <row r="14" spans="2:6" s="9" customFormat="1" ht="20.100000000000001" customHeight="1" x14ac:dyDescent="0.25">
      <c r="B14" s="4" t="s">
        <v>36</v>
      </c>
      <c r="C14" s="10" t="s">
        <v>3</v>
      </c>
      <c r="D14" s="5">
        <v>0</v>
      </c>
      <c r="E14" s="7"/>
      <c r="F14" s="8">
        <f t="shared" si="0"/>
        <v>0</v>
      </c>
    </row>
    <row r="15" spans="2:6" s="9" customFormat="1" ht="20.100000000000001" customHeight="1" x14ac:dyDescent="0.25">
      <c r="B15" s="4" t="s">
        <v>56</v>
      </c>
      <c r="C15" s="10" t="s">
        <v>3</v>
      </c>
      <c r="D15" s="5">
        <v>0</v>
      </c>
      <c r="E15" s="7"/>
      <c r="F15" s="8">
        <f t="shared" si="0"/>
        <v>0</v>
      </c>
    </row>
    <row r="16" spans="2:6" s="9" customFormat="1" ht="20.100000000000001" customHeight="1" x14ac:dyDescent="0.25">
      <c r="B16" s="4" t="s">
        <v>55</v>
      </c>
      <c r="C16" s="6" t="s">
        <v>3</v>
      </c>
      <c r="D16" s="5">
        <f>+D8</f>
        <v>800</v>
      </c>
      <c r="E16" s="7"/>
      <c r="F16" s="8">
        <f t="shared" si="0"/>
        <v>0</v>
      </c>
    </row>
    <row r="17" spans="2:6" s="9" customFormat="1" ht="20.100000000000001" customHeight="1" x14ac:dyDescent="0.25">
      <c r="B17" s="4" t="s">
        <v>13</v>
      </c>
      <c r="C17" s="6" t="s">
        <v>3</v>
      </c>
      <c r="D17" s="5">
        <v>0</v>
      </c>
      <c r="E17" s="7"/>
      <c r="F17" s="8">
        <f t="shared" si="0"/>
        <v>0</v>
      </c>
    </row>
    <row r="18" spans="2:6" s="9" customFormat="1" ht="20.100000000000001" customHeight="1" x14ac:dyDescent="0.25">
      <c r="B18" s="4" t="s">
        <v>14</v>
      </c>
      <c r="C18" s="10" t="s">
        <v>3</v>
      </c>
      <c r="D18" s="5">
        <v>0</v>
      </c>
      <c r="E18" s="7"/>
      <c r="F18" s="8">
        <f t="shared" si="0"/>
        <v>0</v>
      </c>
    </row>
    <row r="19" spans="2:6" s="9" customFormat="1" ht="20.100000000000001" customHeight="1" x14ac:dyDescent="0.25">
      <c r="B19" s="4" t="s">
        <v>15</v>
      </c>
      <c r="C19" s="6" t="s">
        <v>4</v>
      </c>
      <c r="D19" s="5">
        <v>0</v>
      </c>
      <c r="E19" s="7"/>
      <c r="F19" s="8">
        <f t="shared" si="0"/>
        <v>0</v>
      </c>
    </row>
    <row r="20" spans="2:6" s="9" customFormat="1" ht="20.100000000000001" customHeight="1" x14ac:dyDescent="0.25">
      <c r="B20" s="4" t="s">
        <v>31</v>
      </c>
      <c r="C20" s="6" t="s">
        <v>4</v>
      </c>
      <c r="D20" s="5">
        <v>4</v>
      </c>
      <c r="E20" s="7"/>
      <c r="F20" s="8">
        <f t="shared" si="0"/>
        <v>0</v>
      </c>
    </row>
    <row r="21" spans="2:6" s="9" customFormat="1" ht="20.100000000000001" customHeight="1" x14ac:dyDescent="0.25">
      <c r="B21" s="4" t="s">
        <v>57</v>
      </c>
      <c r="C21" s="6" t="s">
        <v>4</v>
      </c>
      <c r="D21" s="5">
        <v>1</v>
      </c>
      <c r="E21" s="7"/>
      <c r="F21" s="8">
        <f t="shared" si="0"/>
        <v>0</v>
      </c>
    </row>
    <row r="22" spans="2:6" s="9" customFormat="1" ht="20.100000000000001" customHeight="1" x14ac:dyDescent="0.25">
      <c r="B22" s="4" t="s">
        <v>41</v>
      </c>
      <c r="C22" s="6" t="s">
        <v>4</v>
      </c>
      <c r="D22" s="5">
        <f>+D20</f>
        <v>4</v>
      </c>
      <c r="E22" s="7"/>
      <c r="F22" s="8">
        <f t="shared" si="0"/>
        <v>0</v>
      </c>
    </row>
    <row r="23" spans="2:6" s="9" customFormat="1" ht="20.100000000000001" customHeight="1" x14ac:dyDescent="0.25">
      <c r="B23" s="4" t="s">
        <v>16</v>
      </c>
      <c r="C23" s="10" t="s">
        <v>17</v>
      </c>
      <c r="D23" s="5">
        <f>+D21</f>
        <v>1</v>
      </c>
      <c r="E23" s="7"/>
      <c r="F23" s="8">
        <f t="shared" si="0"/>
        <v>0</v>
      </c>
    </row>
    <row r="24" spans="2:6" s="9" customFormat="1" ht="20.100000000000001" customHeight="1" x14ac:dyDescent="0.25">
      <c r="B24" s="4" t="s">
        <v>42</v>
      </c>
      <c r="C24" s="10" t="s">
        <v>30</v>
      </c>
      <c r="D24" s="5">
        <v>2</v>
      </c>
      <c r="E24" s="7"/>
      <c r="F24" s="8">
        <f t="shared" si="0"/>
        <v>0</v>
      </c>
    </row>
    <row r="25" spans="2:6" s="9" customFormat="1" ht="20.100000000000001" customHeight="1" x14ac:dyDescent="0.25">
      <c r="B25" s="4" t="s">
        <v>43</v>
      </c>
      <c r="C25" s="6" t="s">
        <v>18</v>
      </c>
      <c r="D25" s="5">
        <v>1</v>
      </c>
      <c r="E25" s="7"/>
      <c r="F25" s="8">
        <f t="shared" si="0"/>
        <v>0</v>
      </c>
    </row>
    <row r="26" spans="2:6" s="9" customFormat="1" ht="20.100000000000001" customHeight="1" x14ac:dyDescent="0.25">
      <c r="B26" s="4" t="s">
        <v>19</v>
      </c>
      <c r="C26" s="10" t="s">
        <v>0</v>
      </c>
      <c r="D26" s="5">
        <v>0</v>
      </c>
      <c r="E26" s="7"/>
      <c r="F26" s="8">
        <f t="shared" si="0"/>
        <v>0</v>
      </c>
    </row>
    <row r="27" spans="2:6" s="9" customFormat="1" ht="20.100000000000001" customHeight="1" x14ac:dyDescent="0.25">
      <c r="B27" s="4" t="s">
        <v>20</v>
      </c>
      <c r="C27" s="10" t="s">
        <v>3</v>
      </c>
      <c r="D27" s="5">
        <v>0</v>
      </c>
      <c r="E27" s="7"/>
      <c r="F27" s="8">
        <f t="shared" si="0"/>
        <v>0</v>
      </c>
    </row>
    <row r="28" spans="2:6" s="9" customFormat="1" ht="20.100000000000001" customHeight="1" x14ac:dyDescent="0.25">
      <c r="B28" s="4" t="s">
        <v>21</v>
      </c>
      <c r="C28" s="10" t="s">
        <v>3</v>
      </c>
      <c r="D28" s="5">
        <f>+(D8)*1.15</f>
        <v>919.99999999999989</v>
      </c>
      <c r="E28" s="7"/>
      <c r="F28" s="8">
        <f t="shared" si="0"/>
        <v>0</v>
      </c>
    </row>
    <row r="29" spans="2:6" s="9" customFormat="1" ht="20.100000000000001" customHeight="1" x14ac:dyDescent="0.25">
      <c r="B29" s="4" t="s">
        <v>44</v>
      </c>
      <c r="C29" s="10" t="s">
        <v>3</v>
      </c>
      <c r="D29" s="5">
        <v>0</v>
      </c>
      <c r="E29" s="7"/>
      <c r="F29" s="8">
        <f t="shared" si="0"/>
        <v>0</v>
      </c>
    </row>
    <row r="30" spans="2:6" s="9" customFormat="1" ht="20.100000000000001" customHeight="1" x14ac:dyDescent="0.25">
      <c r="B30" s="4" t="s">
        <v>45</v>
      </c>
      <c r="C30" s="10" t="s">
        <v>3</v>
      </c>
      <c r="D30" s="5">
        <v>0</v>
      </c>
      <c r="E30" s="7"/>
      <c r="F30" s="8">
        <f t="shared" si="0"/>
        <v>0</v>
      </c>
    </row>
    <row r="31" spans="2:6" s="9" customFormat="1" ht="20.100000000000001" customHeight="1" x14ac:dyDescent="0.25">
      <c r="B31" s="4" t="s">
        <v>22</v>
      </c>
      <c r="C31" s="10" t="s">
        <v>17</v>
      </c>
      <c r="D31" s="5">
        <f>48*2</f>
        <v>96</v>
      </c>
      <c r="E31" s="7"/>
      <c r="F31" s="8">
        <f t="shared" si="0"/>
        <v>0</v>
      </c>
    </row>
    <row r="32" spans="2:6" s="9" customFormat="1" ht="20.100000000000001" customHeight="1" x14ac:dyDescent="0.25">
      <c r="B32" s="4" t="s">
        <v>23</v>
      </c>
      <c r="C32" s="10" t="s">
        <v>17</v>
      </c>
      <c r="D32" s="5">
        <v>96</v>
      </c>
      <c r="E32" s="7"/>
      <c r="F32" s="8">
        <f t="shared" si="0"/>
        <v>0</v>
      </c>
    </row>
    <row r="33" spans="2:6" s="9" customFormat="1" ht="20.100000000000001" customHeight="1" x14ac:dyDescent="0.25">
      <c r="B33" s="4" t="s">
        <v>24</v>
      </c>
      <c r="C33" s="10" t="s">
        <v>17</v>
      </c>
      <c r="D33" s="5">
        <v>2</v>
      </c>
      <c r="E33" s="7"/>
      <c r="F33" s="8">
        <f t="shared" si="0"/>
        <v>0</v>
      </c>
    </row>
    <row r="34" spans="2:6" s="9" customFormat="1" ht="20.100000000000001" customHeight="1" x14ac:dyDescent="0.25">
      <c r="B34" s="4" t="s">
        <v>25</v>
      </c>
      <c r="C34" s="10" t="s">
        <v>17</v>
      </c>
      <c r="D34" s="5">
        <v>1</v>
      </c>
      <c r="E34" s="7"/>
      <c r="F34" s="8">
        <f t="shared" si="0"/>
        <v>0</v>
      </c>
    </row>
    <row r="35" spans="2:6" s="9" customFormat="1" ht="20.100000000000001" customHeight="1" x14ac:dyDescent="0.25">
      <c r="B35" s="4" t="s">
        <v>26</v>
      </c>
      <c r="C35" s="10" t="s">
        <v>17</v>
      </c>
      <c r="D35" s="5">
        <v>0</v>
      </c>
      <c r="E35" s="7"/>
      <c r="F35" s="8">
        <f t="shared" si="0"/>
        <v>0</v>
      </c>
    </row>
    <row r="36" spans="2:6" s="9" customFormat="1" ht="20.100000000000001" customHeight="1" x14ac:dyDescent="0.25">
      <c r="B36" s="4" t="s">
        <v>27</v>
      </c>
      <c r="C36" s="10" t="s">
        <v>17</v>
      </c>
      <c r="D36" s="5">
        <v>0</v>
      </c>
      <c r="E36" s="7"/>
      <c r="F36" s="8">
        <f t="shared" si="0"/>
        <v>0</v>
      </c>
    </row>
    <row r="37" spans="2:6" s="9" customFormat="1" ht="20.100000000000001" customHeight="1" x14ac:dyDescent="0.25">
      <c r="B37" s="4" t="s">
        <v>28</v>
      </c>
      <c r="C37" s="10" t="s">
        <v>17</v>
      </c>
      <c r="D37" s="5">
        <v>0</v>
      </c>
      <c r="E37" s="7"/>
      <c r="F37" s="8">
        <f t="shared" si="0"/>
        <v>0</v>
      </c>
    </row>
    <row r="38" spans="2:6" s="9" customFormat="1" ht="20.100000000000001" customHeight="1" x14ac:dyDescent="0.25">
      <c r="B38" s="4" t="s">
        <v>29</v>
      </c>
      <c r="C38" s="10" t="s">
        <v>17</v>
      </c>
      <c r="D38" s="5">
        <v>0</v>
      </c>
      <c r="E38" s="7"/>
      <c r="F38" s="8">
        <f t="shared" si="0"/>
        <v>0</v>
      </c>
    </row>
    <row r="39" spans="2:6" s="9" customFormat="1" ht="20.100000000000001" customHeight="1" x14ac:dyDescent="0.25">
      <c r="B39" s="4" t="s">
        <v>46</v>
      </c>
      <c r="C39" s="10" t="s">
        <v>5</v>
      </c>
      <c r="D39" s="5">
        <v>1</v>
      </c>
      <c r="E39" s="7"/>
      <c r="F39" s="8">
        <f t="shared" si="0"/>
        <v>0</v>
      </c>
    </row>
    <row r="40" spans="2:6" s="9" customFormat="1" ht="20.100000000000001" customHeight="1" x14ac:dyDescent="0.25">
      <c r="B40" s="4" t="s">
        <v>47</v>
      </c>
      <c r="C40" s="10" t="s">
        <v>5</v>
      </c>
      <c r="D40" s="5">
        <v>1</v>
      </c>
      <c r="E40" s="7"/>
      <c r="F40" s="8">
        <f t="shared" si="0"/>
        <v>0</v>
      </c>
    </row>
    <row r="41" spans="2:6" s="9" customFormat="1" ht="20.100000000000001" customHeight="1" x14ac:dyDescent="0.25">
      <c r="B41" s="4" t="s">
        <v>48</v>
      </c>
      <c r="C41" s="10" t="s">
        <v>5</v>
      </c>
      <c r="D41" s="5">
        <v>1</v>
      </c>
      <c r="E41" s="7"/>
      <c r="F41" s="8">
        <f t="shared" si="0"/>
        <v>0</v>
      </c>
    </row>
    <row r="42" spans="2:6" s="9" customFormat="1" ht="20.100000000000001" customHeight="1" x14ac:dyDescent="0.25">
      <c r="B42" s="4" t="s">
        <v>49</v>
      </c>
      <c r="C42" s="10" t="s">
        <v>5</v>
      </c>
      <c r="D42" s="5">
        <v>1</v>
      </c>
      <c r="E42" s="7"/>
      <c r="F42" s="8">
        <f t="shared" si="0"/>
        <v>0</v>
      </c>
    </row>
    <row r="43" spans="2:6" s="9" customFormat="1" ht="20.100000000000001" customHeight="1" x14ac:dyDescent="0.25">
      <c r="B43" s="4" t="s">
        <v>89</v>
      </c>
      <c r="C43" s="10" t="s">
        <v>5</v>
      </c>
      <c r="D43" s="5">
        <v>0</v>
      </c>
      <c r="E43" s="7"/>
      <c r="F43" s="8">
        <f t="shared" si="0"/>
        <v>0</v>
      </c>
    </row>
    <row r="44" spans="2:6" s="18" customFormat="1" ht="20.100000000000001" customHeight="1" x14ac:dyDescent="0.25">
      <c r="B44" s="4" t="s">
        <v>90</v>
      </c>
      <c r="C44" s="10" t="s">
        <v>5</v>
      </c>
      <c r="D44" s="5">
        <v>0</v>
      </c>
      <c r="E44" s="7"/>
      <c r="F44" s="8">
        <f t="shared" si="0"/>
        <v>0</v>
      </c>
    </row>
    <row r="45" spans="2:6" s="2" customFormat="1" ht="18.75" x14ac:dyDescent="0.25">
      <c r="B45" s="17"/>
      <c r="C45" s="19"/>
    </row>
    <row r="46" spans="2:6" s="2" customFormat="1" ht="18.75" x14ac:dyDescent="0.3">
      <c r="B46" s="20"/>
      <c r="C46" s="21"/>
    </row>
    <row r="47" spans="2:6" s="2" customFormat="1" ht="18.75" x14ac:dyDescent="0.3">
      <c r="B47" s="20"/>
      <c r="C47" s="1"/>
    </row>
    <row r="48" spans="2:6" s="2" customFormat="1" x14ac:dyDescent="0.25">
      <c r="C48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48"/>
  <sheetViews>
    <sheetView showGridLines="0" tabSelected="1" workbookViewId="0">
      <selection activeCell="D44" sqref="B5:D44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9.85546875" style="12" customWidth="1"/>
    <col min="5" max="6" width="20.5703125" style="12" customWidth="1"/>
    <col min="7" max="16384" width="9.140625" style="12"/>
  </cols>
  <sheetData>
    <row r="1" spans="2:6" x14ac:dyDescent="0.25">
      <c r="B1" s="11" t="s">
        <v>79</v>
      </c>
    </row>
    <row r="2" spans="2:6" x14ac:dyDescent="0.25">
      <c r="B2" s="13" t="s">
        <v>80</v>
      </c>
    </row>
    <row r="3" spans="2:6" x14ac:dyDescent="0.25">
      <c r="B3" s="13" t="s">
        <v>53</v>
      </c>
    </row>
    <row r="4" spans="2:6" ht="8.25" customHeight="1" x14ac:dyDescent="0.25">
      <c r="B4" s="13"/>
    </row>
    <row r="5" spans="2:6" ht="30" customHeight="1" x14ac:dyDescent="0.25">
      <c r="B5" s="14" t="s">
        <v>32</v>
      </c>
      <c r="C5" s="14" t="s">
        <v>1</v>
      </c>
      <c r="D5" s="14" t="s">
        <v>2</v>
      </c>
      <c r="E5" s="14" t="s">
        <v>33</v>
      </c>
      <c r="F5" s="14" t="s">
        <v>34</v>
      </c>
    </row>
    <row r="6" spans="2:6" s="9" customFormat="1" ht="20.100000000000001" customHeight="1" x14ac:dyDescent="0.25">
      <c r="B6" s="4" t="s">
        <v>6</v>
      </c>
      <c r="C6" s="10" t="s">
        <v>3</v>
      </c>
      <c r="D6" s="5">
        <v>30000</v>
      </c>
      <c r="E6" s="15"/>
      <c r="F6" s="8">
        <f>+E6*D6</f>
        <v>0</v>
      </c>
    </row>
    <row r="7" spans="2:6" s="9" customFormat="1" ht="20.100000000000001" customHeight="1" x14ac:dyDescent="0.25">
      <c r="B7" s="4" t="s">
        <v>7</v>
      </c>
      <c r="C7" s="10" t="s">
        <v>3</v>
      </c>
      <c r="D7" s="5">
        <v>8000</v>
      </c>
      <c r="E7" s="7"/>
      <c r="F7" s="8">
        <f t="shared" ref="F7:F44" si="0">+E7*D7</f>
        <v>0</v>
      </c>
    </row>
    <row r="8" spans="2:6" s="9" customFormat="1" ht="20.100000000000001" customHeight="1" x14ac:dyDescent="0.25">
      <c r="B8" s="4" t="s">
        <v>8</v>
      </c>
      <c r="C8" s="6" t="s">
        <v>3</v>
      </c>
      <c r="D8" s="5">
        <f>+D7+D6</f>
        <v>38000</v>
      </c>
      <c r="E8" s="7"/>
      <c r="F8" s="8">
        <f t="shared" si="0"/>
        <v>0</v>
      </c>
    </row>
    <row r="9" spans="2:6" s="9" customFormat="1" ht="20.100000000000001" customHeight="1" x14ac:dyDescent="0.25">
      <c r="B9" s="4" t="s">
        <v>9</v>
      </c>
      <c r="C9" s="6" t="s">
        <v>3</v>
      </c>
      <c r="D9" s="5">
        <f>+D6+D7</f>
        <v>38000</v>
      </c>
      <c r="E9" s="7"/>
      <c r="F9" s="8">
        <f t="shared" si="0"/>
        <v>0</v>
      </c>
    </row>
    <row r="10" spans="2:6" s="9" customFormat="1" ht="20.100000000000001" customHeight="1" x14ac:dyDescent="0.25">
      <c r="B10" s="4" t="s">
        <v>10</v>
      </c>
      <c r="C10" s="6" t="s">
        <v>3</v>
      </c>
      <c r="D10" s="5">
        <f>+D6+D7</f>
        <v>38000</v>
      </c>
      <c r="E10" s="7"/>
      <c r="F10" s="8">
        <f t="shared" si="0"/>
        <v>0</v>
      </c>
    </row>
    <row r="11" spans="2:6" s="9" customFormat="1" ht="20.100000000000001" customHeight="1" x14ac:dyDescent="0.25">
      <c r="B11" s="4" t="s">
        <v>11</v>
      </c>
      <c r="C11" s="10" t="s">
        <v>3</v>
      </c>
      <c r="D11" s="5">
        <v>0</v>
      </c>
      <c r="E11" s="7"/>
      <c r="F11" s="8">
        <f t="shared" si="0"/>
        <v>0</v>
      </c>
    </row>
    <row r="12" spans="2:6" s="9" customFormat="1" ht="20.100000000000001" customHeight="1" x14ac:dyDescent="0.25">
      <c r="B12" s="4" t="s">
        <v>12</v>
      </c>
      <c r="C12" s="10" t="s">
        <v>3</v>
      </c>
      <c r="D12" s="5">
        <v>0</v>
      </c>
      <c r="E12" s="7"/>
      <c r="F12" s="8">
        <f t="shared" si="0"/>
        <v>0</v>
      </c>
    </row>
    <row r="13" spans="2:6" s="9" customFormat="1" ht="20.100000000000001" customHeight="1" x14ac:dyDescent="0.25">
      <c r="B13" s="4" t="s">
        <v>35</v>
      </c>
      <c r="C13" s="10" t="s">
        <v>3</v>
      </c>
      <c r="D13" s="5">
        <v>0</v>
      </c>
      <c r="E13" s="7"/>
      <c r="F13" s="8">
        <f t="shared" si="0"/>
        <v>0</v>
      </c>
    </row>
    <row r="14" spans="2:6" s="9" customFormat="1" ht="20.100000000000001" customHeight="1" x14ac:dyDescent="0.25">
      <c r="B14" s="4" t="s">
        <v>36</v>
      </c>
      <c r="C14" s="10" t="s">
        <v>3</v>
      </c>
      <c r="D14" s="5">
        <v>0</v>
      </c>
      <c r="E14" s="7"/>
      <c r="F14" s="8">
        <f t="shared" si="0"/>
        <v>0</v>
      </c>
    </row>
    <row r="15" spans="2:6" s="9" customFormat="1" ht="20.100000000000001" customHeight="1" x14ac:dyDescent="0.25">
      <c r="B15" s="4" t="s">
        <v>56</v>
      </c>
      <c r="C15" s="10" t="s">
        <v>3</v>
      </c>
      <c r="D15" s="5">
        <v>0</v>
      </c>
      <c r="E15" s="7"/>
      <c r="F15" s="8">
        <f t="shared" si="0"/>
        <v>0</v>
      </c>
    </row>
    <row r="16" spans="2:6" s="9" customFormat="1" ht="20.100000000000001" customHeight="1" x14ac:dyDescent="0.25">
      <c r="B16" s="4" t="s">
        <v>55</v>
      </c>
      <c r="C16" s="6" t="s">
        <v>3</v>
      </c>
      <c r="D16" s="5">
        <f>+D8</f>
        <v>38000</v>
      </c>
      <c r="E16" s="7"/>
      <c r="F16" s="8">
        <f t="shared" si="0"/>
        <v>0</v>
      </c>
    </row>
    <row r="17" spans="2:6" s="9" customFormat="1" ht="20.100000000000001" customHeight="1" x14ac:dyDescent="0.25">
      <c r="B17" s="4" t="s">
        <v>13</v>
      </c>
      <c r="C17" s="6" t="s">
        <v>3</v>
      </c>
      <c r="D17" s="5">
        <v>0</v>
      </c>
      <c r="E17" s="7"/>
      <c r="F17" s="8">
        <f t="shared" si="0"/>
        <v>0</v>
      </c>
    </row>
    <row r="18" spans="2:6" s="9" customFormat="1" ht="20.100000000000001" customHeight="1" x14ac:dyDescent="0.25">
      <c r="B18" s="4" t="s">
        <v>14</v>
      </c>
      <c r="C18" s="10" t="s">
        <v>3</v>
      </c>
      <c r="D18" s="5">
        <v>0</v>
      </c>
      <c r="E18" s="7"/>
      <c r="F18" s="8">
        <f t="shared" si="0"/>
        <v>0</v>
      </c>
    </row>
    <row r="19" spans="2:6" s="9" customFormat="1" ht="20.100000000000001" customHeight="1" x14ac:dyDescent="0.25">
      <c r="B19" s="4" t="s">
        <v>15</v>
      </c>
      <c r="C19" s="6" t="s">
        <v>4</v>
      </c>
      <c r="D19" s="5">
        <v>0</v>
      </c>
      <c r="E19" s="7"/>
      <c r="F19" s="8">
        <f t="shared" si="0"/>
        <v>0</v>
      </c>
    </row>
    <row r="20" spans="2:6" s="9" customFormat="1" ht="20.100000000000001" customHeight="1" x14ac:dyDescent="0.25">
      <c r="B20" s="4" t="s">
        <v>31</v>
      </c>
      <c r="C20" s="6" t="s">
        <v>4</v>
      </c>
      <c r="D20" s="5">
        <v>42</v>
      </c>
      <c r="E20" s="7"/>
      <c r="F20" s="8">
        <f t="shared" si="0"/>
        <v>0</v>
      </c>
    </row>
    <row r="21" spans="2:6" s="9" customFormat="1" ht="20.100000000000001" customHeight="1" x14ac:dyDescent="0.25">
      <c r="B21" s="4" t="s">
        <v>57</v>
      </c>
      <c r="C21" s="6" t="s">
        <v>4</v>
      </c>
      <c r="D21" s="5">
        <v>1</v>
      </c>
      <c r="E21" s="7"/>
      <c r="F21" s="8">
        <f t="shared" si="0"/>
        <v>0</v>
      </c>
    </row>
    <row r="22" spans="2:6" s="9" customFormat="1" ht="20.100000000000001" customHeight="1" x14ac:dyDescent="0.25">
      <c r="B22" s="4" t="s">
        <v>41</v>
      </c>
      <c r="C22" s="6" t="s">
        <v>4</v>
      </c>
      <c r="D22" s="5">
        <f>+D20</f>
        <v>42</v>
      </c>
      <c r="E22" s="7"/>
      <c r="F22" s="8">
        <f t="shared" si="0"/>
        <v>0</v>
      </c>
    </row>
    <row r="23" spans="2:6" s="9" customFormat="1" ht="20.100000000000001" customHeight="1" x14ac:dyDescent="0.25">
      <c r="B23" s="4" t="s">
        <v>16</v>
      </c>
      <c r="C23" s="10" t="s">
        <v>17</v>
      </c>
      <c r="D23" s="5">
        <f>+D21</f>
        <v>1</v>
      </c>
      <c r="E23" s="7"/>
      <c r="F23" s="8">
        <f t="shared" si="0"/>
        <v>0</v>
      </c>
    </row>
    <row r="24" spans="2:6" s="9" customFormat="1" ht="20.100000000000001" customHeight="1" x14ac:dyDescent="0.25">
      <c r="B24" s="4" t="s">
        <v>42</v>
      </c>
      <c r="C24" s="10" t="s">
        <v>30</v>
      </c>
      <c r="D24" s="5">
        <v>2</v>
      </c>
      <c r="E24" s="7"/>
      <c r="F24" s="8">
        <f t="shared" si="0"/>
        <v>0</v>
      </c>
    </row>
    <row r="25" spans="2:6" s="9" customFormat="1" ht="20.100000000000001" customHeight="1" x14ac:dyDescent="0.25">
      <c r="B25" s="4" t="s">
        <v>43</v>
      </c>
      <c r="C25" s="6" t="s">
        <v>18</v>
      </c>
      <c r="D25" s="5">
        <v>2</v>
      </c>
      <c r="E25" s="7"/>
      <c r="F25" s="8">
        <f t="shared" si="0"/>
        <v>0</v>
      </c>
    </row>
    <row r="26" spans="2:6" s="9" customFormat="1" ht="20.100000000000001" customHeight="1" x14ac:dyDescent="0.25">
      <c r="B26" s="4" t="s">
        <v>19</v>
      </c>
      <c r="C26" s="10" t="s">
        <v>0</v>
      </c>
      <c r="D26" s="5">
        <v>0</v>
      </c>
      <c r="E26" s="7"/>
      <c r="F26" s="8">
        <f t="shared" si="0"/>
        <v>0</v>
      </c>
    </row>
    <row r="27" spans="2:6" s="9" customFormat="1" ht="20.100000000000001" customHeight="1" x14ac:dyDescent="0.25">
      <c r="B27" s="4" t="s">
        <v>20</v>
      </c>
      <c r="C27" s="10" t="s">
        <v>3</v>
      </c>
      <c r="D27" s="5">
        <v>0</v>
      </c>
      <c r="E27" s="7"/>
      <c r="F27" s="8">
        <f t="shared" si="0"/>
        <v>0</v>
      </c>
    </row>
    <row r="28" spans="2:6" s="9" customFormat="1" ht="20.100000000000001" customHeight="1" x14ac:dyDescent="0.25">
      <c r="B28" s="4" t="s">
        <v>21</v>
      </c>
      <c r="C28" s="10" t="s">
        <v>3</v>
      </c>
      <c r="D28" s="5">
        <f>+(D8)*1.15</f>
        <v>43700</v>
      </c>
      <c r="E28" s="7"/>
      <c r="F28" s="8">
        <f t="shared" si="0"/>
        <v>0</v>
      </c>
    </row>
    <row r="29" spans="2:6" s="9" customFormat="1" ht="20.100000000000001" customHeight="1" x14ac:dyDescent="0.25">
      <c r="B29" s="4" t="s">
        <v>44</v>
      </c>
      <c r="C29" s="10" t="s">
        <v>3</v>
      </c>
      <c r="D29" s="5">
        <v>0</v>
      </c>
      <c r="E29" s="7"/>
      <c r="F29" s="8">
        <f t="shared" si="0"/>
        <v>0</v>
      </c>
    </row>
    <row r="30" spans="2:6" s="9" customFormat="1" ht="20.100000000000001" customHeight="1" x14ac:dyDescent="0.25">
      <c r="B30" s="4" t="s">
        <v>45</v>
      </c>
      <c r="C30" s="10" t="s">
        <v>3</v>
      </c>
      <c r="D30" s="5">
        <v>0</v>
      </c>
      <c r="E30" s="7"/>
      <c r="F30" s="8">
        <f t="shared" si="0"/>
        <v>0</v>
      </c>
    </row>
    <row r="31" spans="2:6" s="9" customFormat="1" ht="20.100000000000001" customHeight="1" x14ac:dyDescent="0.25">
      <c r="B31" s="4" t="s">
        <v>22</v>
      </c>
      <c r="C31" s="10" t="s">
        <v>17</v>
      </c>
      <c r="D31" s="5">
        <f>48*12</f>
        <v>576</v>
      </c>
      <c r="E31" s="7"/>
      <c r="F31" s="8">
        <f t="shared" si="0"/>
        <v>0</v>
      </c>
    </row>
    <row r="32" spans="2:6" s="9" customFormat="1" ht="20.100000000000001" customHeight="1" x14ac:dyDescent="0.25">
      <c r="B32" s="4" t="s">
        <v>23</v>
      </c>
      <c r="C32" s="10" t="s">
        <v>17</v>
      </c>
      <c r="D32" s="5">
        <v>96</v>
      </c>
      <c r="E32" s="7"/>
      <c r="F32" s="8">
        <f t="shared" si="0"/>
        <v>0</v>
      </c>
    </row>
    <row r="33" spans="2:6" s="9" customFormat="1" ht="20.100000000000001" customHeight="1" x14ac:dyDescent="0.25">
      <c r="B33" s="4" t="s">
        <v>24</v>
      </c>
      <c r="C33" s="10" t="s">
        <v>17</v>
      </c>
      <c r="D33" s="5">
        <v>14</v>
      </c>
      <c r="E33" s="7"/>
      <c r="F33" s="8">
        <f t="shared" si="0"/>
        <v>0</v>
      </c>
    </row>
    <row r="34" spans="2:6" s="9" customFormat="1" ht="20.100000000000001" customHeight="1" x14ac:dyDescent="0.25">
      <c r="B34" s="4" t="s">
        <v>25</v>
      </c>
      <c r="C34" s="10" t="s">
        <v>17</v>
      </c>
      <c r="D34" s="5">
        <v>2</v>
      </c>
      <c r="E34" s="7"/>
      <c r="F34" s="8">
        <f t="shared" si="0"/>
        <v>0</v>
      </c>
    </row>
    <row r="35" spans="2:6" s="9" customFormat="1" ht="20.100000000000001" customHeight="1" x14ac:dyDescent="0.25">
      <c r="B35" s="4" t="s">
        <v>26</v>
      </c>
      <c r="C35" s="10" t="s">
        <v>17</v>
      </c>
      <c r="D35" s="5">
        <v>0</v>
      </c>
      <c r="E35" s="7"/>
      <c r="F35" s="8">
        <f t="shared" si="0"/>
        <v>0</v>
      </c>
    </row>
    <row r="36" spans="2:6" s="9" customFormat="1" ht="20.100000000000001" customHeight="1" x14ac:dyDescent="0.25">
      <c r="B36" s="4" t="s">
        <v>27</v>
      </c>
      <c r="C36" s="10" t="s">
        <v>17</v>
      </c>
      <c r="D36" s="5">
        <v>0</v>
      </c>
      <c r="E36" s="7"/>
      <c r="F36" s="8">
        <f t="shared" si="0"/>
        <v>0</v>
      </c>
    </row>
    <row r="37" spans="2:6" s="9" customFormat="1" ht="20.100000000000001" customHeight="1" x14ac:dyDescent="0.25">
      <c r="B37" s="4" t="s">
        <v>28</v>
      </c>
      <c r="C37" s="10" t="s">
        <v>17</v>
      </c>
      <c r="D37" s="5">
        <v>0</v>
      </c>
      <c r="E37" s="7"/>
      <c r="F37" s="8">
        <f t="shared" si="0"/>
        <v>0</v>
      </c>
    </row>
    <row r="38" spans="2:6" s="9" customFormat="1" ht="20.100000000000001" customHeight="1" x14ac:dyDescent="0.25">
      <c r="B38" s="4" t="s">
        <v>29</v>
      </c>
      <c r="C38" s="10" t="s">
        <v>17</v>
      </c>
      <c r="D38" s="5">
        <v>0</v>
      </c>
      <c r="E38" s="7"/>
      <c r="F38" s="8">
        <f t="shared" si="0"/>
        <v>0</v>
      </c>
    </row>
    <row r="39" spans="2:6" s="9" customFormat="1" ht="20.100000000000001" customHeight="1" x14ac:dyDescent="0.25">
      <c r="B39" s="4" t="s">
        <v>46</v>
      </c>
      <c r="C39" s="10" t="s">
        <v>5</v>
      </c>
      <c r="D39" s="5">
        <v>1</v>
      </c>
      <c r="E39" s="7"/>
      <c r="F39" s="8">
        <f t="shared" si="0"/>
        <v>0</v>
      </c>
    </row>
    <row r="40" spans="2:6" s="9" customFormat="1" ht="20.100000000000001" customHeight="1" x14ac:dyDescent="0.25">
      <c r="B40" s="4" t="s">
        <v>47</v>
      </c>
      <c r="C40" s="10" t="s">
        <v>5</v>
      </c>
      <c r="D40" s="5">
        <v>1</v>
      </c>
      <c r="E40" s="7"/>
      <c r="F40" s="8">
        <f t="shared" si="0"/>
        <v>0</v>
      </c>
    </row>
    <row r="41" spans="2:6" s="9" customFormat="1" ht="20.100000000000001" customHeight="1" x14ac:dyDescent="0.25">
      <c r="B41" s="4" t="s">
        <v>48</v>
      </c>
      <c r="C41" s="10" t="s">
        <v>5</v>
      </c>
      <c r="D41" s="5">
        <v>1</v>
      </c>
      <c r="E41" s="7"/>
      <c r="F41" s="8">
        <f t="shared" si="0"/>
        <v>0</v>
      </c>
    </row>
    <row r="42" spans="2:6" s="9" customFormat="1" ht="20.100000000000001" customHeight="1" x14ac:dyDescent="0.25">
      <c r="B42" s="4" t="s">
        <v>49</v>
      </c>
      <c r="C42" s="10" t="s">
        <v>5</v>
      </c>
      <c r="D42" s="5">
        <v>1</v>
      </c>
      <c r="E42" s="7"/>
      <c r="F42" s="8">
        <f t="shared" si="0"/>
        <v>0</v>
      </c>
    </row>
    <row r="43" spans="2:6" s="9" customFormat="1" ht="20.100000000000001" customHeight="1" x14ac:dyDescent="0.25">
      <c r="B43" s="4" t="s">
        <v>89</v>
      </c>
      <c r="C43" s="10" t="s">
        <v>5</v>
      </c>
      <c r="D43" s="5">
        <v>2</v>
      </c>
      <c r="E43" s="7"/>
      <c r="F43" s="8">
        <f t="shared" si="0"/>
        <v>0</v>
      </c>
    </row>
    <row r="44" spans="2:6" s="18" customFormat="1" ht="20.100000000000001" customHeight="1" x14ac:dyDescent="0.25">
      <c r="B44" s="4" t="s">
        <v>90</v>
      </c>
      <c r="C44" s="10" t="s">
        <v>5</v>
      </c>
      <c r="D44" s="5">
        <v>2</v>
      </c>
      <c r="E44" s="7"/>
      <c r="F44" s="8">
        <f t="shared" si="0"/>
        <v>0</v>
      </c>
    </row>
    <row r="45" spans="2:6" s="2" customFormat="1" ht="18.75" x14ac:dyDescent="0.25">
      <c r="B45" s="17"/>
      <c r="C45" s="19"/>
    </row>
    <row r="46" spans="2:6" s="2" customFormat="1" ht="18.75" x14ac:dyDescent="0.3">
      <c r="B46" s="20"/>
      <c r="C46" s="21"/>
    </row>
    <row r="47" spans="2:6" s="2" customFormat="1" ht="18.75" x14ac:dyDescent="0.3">
      <c r="B47" s="20"/>
      <c r="C47" s="1"/>
    </row>
    <row r="48" spans="2:6" s="2" customFormat="1" x14ac:dyDescent="0.25">
      <c r="C48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F48"/>
  <sheetViews>
    <sheetView showGridLines="0" topLeftCell="A3" workbookViewId="0">
      <selection activeCell="D44" sqref="B5:D44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9.85546875" style="12" customWidth="1"/>
    <col min="5" max="6" width="20.5703125" style="12" customWidth="1"/>
    <col min="7" max="16384" width="9.140625" style="12"/>
  </cols>
  <sheetData>
    <row r="1" spans="2:6" x14ac:dyDescent="0.25">
      <c r="B1" s="11" t="s">
        <v>81</v>
      </c>
    </row>
    <row r="2" spans="2:6" x14ac:dyDescent="0.25">
      <c r="B2" s="13" t="s">
        <v>82</v>
      </c>
    </row>
    <row r="3" spans="2:6" x14ac:dyDescent="0.25">
      <c r="B3" s="13" t="s">
        <v>53</v>
      </c>
    </row>
    <row r="4" spans="2:6" ht="8.25" customHeight="1" x14ac:dyDescent="0.25">
      <c r="B4" s="13"/>
    </row>
    <row r="5" spans="2:6" ht="30" customHeight="1" x14ac:dyDescent="0.25">
      <c r="B5" s="14" t="s">
        <v>32</v>
      </c>
      <c r="C5" s="14" t="s">
        <v>1</v>
      </c>
      <c r="D5" s="14" t="s">
        <v>2</v>
      </c>
      <c r="E5" s="14" t="s">
        <v>33</v>
      </c>
      <c r="F5" s="14" t="s">
        <v>34</v>
      </c>
    </row>
    <row r="6" spans="2:6" s="9" customFormat="1" ht="20.100000000000001" customHeight="1" x14ac:dyDescent="0.25">
      <c r="B6" s="4" t="s">
        <v>6</v>
      </c>
      <c r="C6" s="10" t="s">
        <v>3</v>
      </c>
      <c r="D6" s="5">
        <v>18700</v>
      </c>
      <c r="E6" s="15"/>
      <c r="F6" s="8">
        <f>+E6*D6</f>
        <v>0</v>
      </c>
    </row>
    <row r="7" spans="2:6" s="9" customFormat="1" ht="20.100000000000001" customHeight="1" x14ac:dyDescent="0.25">
      <c r="B7" s="4" t="s">
        <v>7</v>
      </c>
      <c r="C7" s="10" t="s">
        <v>3</v>
      </c>
      <c r="D7" s="5">
        <v>0</v>
      </c>
      <c r="E7" s="7"/>
      <c r="F7" s="8">
        <f t="shared" ref="F7:F44" si="0">+E7*D7</f>
        <v>0</v>
      </c>
    </row>
    <row r="8" spans="2:6" s="9" customFormat="1" ht="20.100000000000001" customHeight="1" x14ac:dyDescent="0.25">
      <c r="B8" s="4" t="s">
        <v>8</v>
      </c>
      <c r="C8" s="6" t="s">
        <v>3</v>
      </c>
      <c r="D8" s="5">
        <f>+D7+D6</f>
        <v>18700</v>
      </c>
      <c r="E8" s="7"/>
      <c r="F8" s="8">
        <f t="shared" si="0"/>
        <v>0</v>
      </c>
    </row>
    <row r="9" spans="2:6" s="9" customFormat="1" ht="20.100000000000001" customHeight="1" x14ac:dyDescent="0.25">
      <c r="B9" s="4" t="s">
        <v>9</v>
      </c>
      <c r="C9" s="6" t="s">
        <v>3</v>
      </c>
      <c r="D9" s="5">
        <f>+D6+D7</f>
        <v>18700</v>
      </c>
      <c r="E9" s="7"/>
      <c r="F9" s="8">
        <f t="shared" si="0"/>
        <v>0</v>
      </c>
    </row>
    <row r="10" spans="2:6" s="9" customFormat="1" ht="20.100000000000001" customHeight="1" x14ac:dyDescent="0.25">
      <c r="B10" s="4" t="s">
        <v>10</v>
      </c>
      <c r="C10" s="6" t="s">
        <v>3</v>
      </c>
      <c r="D10" s="5">
        <f>+D6+D7</f>
        <v>18700</v>
      </c>
      <c r="E10" s="7"/>
      <c r="F10" s="8">
        <f t="shared" si="0"/>
        <v>0</v>
      </c>
    </row>
    <row r="11" spans="2:6" s="9" customFormat="1" ht="20.100000000000001" customHeight="1" x14ac:dyDescent="0.25">
      <c r="B11" s="4" t="s">
        <v>11</v>
      </c>
      <c r="C11" s="10" t="s">
        <v>3</v>
      </c>
      <c r="D11" s="5">
        <v>0</v>
      </c>
      <c r="E11" s="7"/>
      <c r="F11" s="8">
        <f t="shared" si="0"/>
        <v>0</v>
      </c>
    </row>
    <row r="12" spans="2:6" s="9" customFormat="1" ht="20.100000000000001" customHeight="1" x14ac:dyDescent="0.25">
      <c r="B12" s="4" t="s">
        <v>12</v>
      </c>
      <c r="C12" s="10" t="s">
        <v>3</v>
      </c>
      <c r="D12" s="5">
        <v>0</v>
      </c>
      <c r="E12" s="7"/>
      <c r="F12" s="8">
        <f t="shared" si="0"/>
        <v>0</v>
      </c>
    </row>
    <row r="13" spans="2:6" s="9" customFormat="1" ht="20.100000000000001" customHeight="1" x14ac:dyDescent="0.25">
      <c r="B13" s="4" t="s">
        <v>35</v>
      </c>
      <c r="C13" s="10" t="s">
        <v>3</v>
      </c>
      <c r="D13" s="5">
        <v>0</v>
      </c>
      <c r="E13" s="7"/>
      <c r="F13" s="8">
        <f t="shared" si="0"/>
        <v>0</v>
      </c>
    </row>
    <row r="14" spans="2:6" s="9" customFormat="1" ht="20.100000000000001" customHeight="1" x14ac:dyDescent="0.25">
      <c r="B14" s="4" t="s">
        <v>36</v>
      </c>
      <c r="C14" s="10" t="s">
        <v>3</v>
      </c>
      <c r="D14" s="5">
        <v>0</v>
      </c>
      <c r="E14" s="7"/>
      <c r="F14" s="8">
        <f t="shared" si="0"/>
        <v>0</v>
      </c>
    </row>
    <row r="15" spans="2:6" s="9" customFormat="1" ht="20.100000000000001" customHeight="1" x14ac:dyDescent="0.25">
      <c r="B15" s="4" t="s">
        <v>56</v>
      </c>
      <c r="C15" s="10" t="s">
        <v>3</v>
      </c>
      <c r="D15" s="5">
        <v>0</v>
      </c>
      <c r="E15" s="7"/>
      <c r="F15" s="8">
        <f t="shared" si="0"/>
        <v>0</v>
      </c>
    </row>
    <row r="16" spans="2:6" s="9" customFormat="1" ht="20.100000000000001" customHeight="1" x14ac:dyDescent="0.25">
      <c r="B16" s="4" t="s">
        <v>55</v>
      </c>
      <c r="C16" s="6" t="s">
        <v>3</v>
      </c>
      <c r="D16" s="5">
        <f>+D8</f>
        <v>18700</v>
      </c>
      <c r="E16" s="7"/>
      <c r="F16" s="8">
        <f t="shared" si="0"/>
        <v>0</v>
      </c>
    </row>
    <row r="17" spans="2:6" s="9" customFormat="1" ht="20.100000000000001" customHeight="1" x14ac:dyDescent="0.25">
      <c r="B17" s="4" t="s">
        <v>13</v>
      </c>
      <c r="C17" s="6" t="s">
        <v>3</v>
      </c>
      <c r="D17" s="5">
        <v>0</v>
      </c>
      <c r="E17" s="7"/>
      <c r="F17" s="8">
        <f t="shared" si="0"/>
        <v>0</v>
      </c>
    </row>
    <row r="18" spans="2:6" s="9" customFormat="1" ht="20.100000000000001" customHeight="1" x14ac:dyDescent="0.25">
      <c r="B18" s="4" t="s">
        <v>14</v>
      </c>
      <c r="C18" s="10" t="s">
        <v>3</v>
      </c>
      <c r="D18" s="5">
        <v>0</v>
      </c>
      <c r="E18" s="7"/>
      <c r="F18" s="8">
        <f t="shared" si="0"/>
        <v>0</v>
      </c>
    </row>
    <row r="19" spans="2:6" s="9" customFormat="1" ht="20.100000000000001" customHeight="1" x14ac:dyDescent="0.25">
      <c r="B19" s="4" t="s">
        <v>15</v>
      </c>
      <c r="C19" s="6" t="s">
        <v>4</v>
      </c>
      <c r="D19" s="5">
        <v>0</v>
      </c>
      <c r="E19" s="7"/>
      <c r="F19" s="8">
        <f t="shared" si="0"/>
        <v>0</v>
      </c>
    </row>
    <row r="20" spans="2:6" s="9" customFormat="1" ht="20.100000000000001" customHeight="1" x14ac:dyDescent="0.25">
      <c r="B20" s="4" t="s">
        <v>31</v>
      </c>
      <c r="C20" s="6" t="s">
        <v>4</v>
      </c>
      <c r="D20" s="5">
        <v>22</v>
      </c>
      <c r="E20" s="7"/>
      <c r="F20" s="8">
        <f t="shared" si="0"/>
        <v>0</v>
      </c>
    </row>
    <row r="21" spans="2:6" s="9" customFormat="1" ht="20.100000000000001" customHeight="1" x14ac:dyDescent="0.25">
      <c r="B21" s="4" t="s">
        <v>57</v>
      </c>
      <c r="C21" s="6" t="s">
        <v>4</v>
      </c>
      <c r="D21" s="5">
        <v>1</v>
      </c>
      <c r="E21" s="7"/>
      <c r="F21" s="8">
        <f t="shared" si="0"/>
        <v>0</v>
      </c>
    </row>
    <row r="22" spans="2:6" s="9" customFormat="1" ht="20.100000000000001" customHeight="1" x14ac:dyDescent="0.25">
      <c r="B22" s="4" t="s">
        <v>41</v>
      </c>
      <c r="C22" s="6" t="s">
        <v>4</v>
      </c>
      <c r="D22" s="5">
        <f>+D20</f>
        <v>22</v>
      </c>
      <c r="E22" s="7"/>
      <c r="F22" s="8">
        <f t="shared" si="0"/>
        <v>0</v>
      </c>
    </row>
    <row r="23" spans="2:6" s="9" customFormat="1" ht="20.100000000000001" customHeight="1" x14ac:dyDescent="0.25">
      <c r="B23" s="4" t="s">
        <v>16</v>
      </c>
      <c r="C23" s="10" t="s">
        <v>17</v>
      </c>
      <c r="D23" s="5">
        <f>+D21</f>
        <v>1</v>
      </c>
      <c r="E23" s="7"/>
      <c r="F23" s="8">
        <f t="shared" si="0"/>
        <v>0</v>
      </c>
    </row>
    <row r="24" spans="2:6" s="9" customFormat="1" ht="20.100000000000001" customHeight="1" x14ac:dyDescent="0.25">
      <c r="B24" s="4" t="s">
        <v>42</v>
      </c>
      <c r="C24" s="10" t="s">
        <v>30</v>
      </c>
      <c r="D24" s="5">
        <v>2</v>
      </c>
      <c r="E24" s="7"/>
      <c r="F24" s="8">
        <f t="shared" si="0"/>
        <v>0</v>
      </c>
    </row>
    <row r="25" spans="2:6" s="9" customFormat="1" ht="20.100000000000001" customHeight="1" x14ac:dyDescent="0.25">
      <c r="B25" s="4" t="s">
        <v>43</v>
      </c>
      <c r="C25" s="6" t="s">
        <v>18</v>
      </c>
      <c r="D25" s="5">
        <v>2</v>
      </c>
      <c r="E25" s="7"/>
      <c r="F25" s="8">
        <f t="shared" si="0"/>
        <v>0</v>
      </c>
    </row>
    <row r="26" spans="2:6" s="9" customFormat="1" ht="20.100000000000001" customHeight="1" x14ac:dyDescent="0.25">
      <c r="B26" s="4" t="s">
        <v>19</v>
      </c>
      <c r="C26" s="10" t="s">
        <v>0</v>
      </c>
      <c r="D26" s="5">
        <v>0</v>
      </c>
      <c r="E26" s="7"/>
      <c r="F26" s="8">
        <f t="shared" si="0"/>
        <v>0</v>
      </c>
    </row>
    <row r="27" spans="2:6" s="9" customFormat="1" ht="20.100000000000001" customHeight="1" x14ac:dyDescent="0.25">
      <c r="B27" s="4" t="s">
        <v>20</v>
      </c>
      <c r="C27" s="10" t="s">
        <v>3</v>
      </c>
      <c r="D27" s="5">
        <v>0</v>
      </c>
      <c r="E27" s="7"/>
      <c r="F27" s="8">
        <f t="shared" si="0"/>
        <v>0</v>
      </c>
    </row>
    <row r="28" spans="2:6" s="9" customFormat="1" ht="20.100000000000001" customHeight="1" x14ac:dyDescent="0.25">
      <c r="B28" s="4" t="s">
        <v>21</v>
      </c>
      <c r="C28" s="10" t="s">
        <v>3</v>
      </c>
      <c r="D28" s="5">
        <f>+(D8)*1.15</f>
        <v>21505</v>
      </c>
      <c r="E28" s="7"/>
      <c r="F28" s="8">
        <f t="shared" si="0"/>
        <v>0</v>
      </c>
    </row>
    <row r="29" spans="2:6" s="9" customFormat="1" ht="20.100000000000001" customHeight="1" x14ac:dyDescent="0.25">
      <c r="B29" s="4" t="s">
        <v>44</v>
      </c>
      <c r="C29" s="10" t="s">
        <v>3</v>
      </c>
      <c r="D29" s="5">
        <v>0</v>
      </c>
      <c r="E29" s="7"/>
      <c r="F29" s="8">
        <f t="shared" si="0"/>
        <v>0</v>
      </c>
    </row>
    <row r="30" spans="2:6" s="9" customFormat="1" ht="20.100000000000001" customHeight="1" x14ac:dyDescent="0.25">
      <c r="B30" s="4" t="s">
        <v>45</v>
      </c>
      <c r="C30" s="10" t="s">
        <v>3</v>
      </c>
      <c r="D30" s="5">
        <v>0</v>
      </c>
      <c r="E30" s="7"/>
      <c r="F30" s="8">
        <f t="shared" si="0"/>
        <v>0</v>
      </c>
    </row>
    <row r="31" spans="2:6" s="9" customFormat="1" ht="20.100000000000001" customHeight="1" x14ac:dyDescent="0.25">
      <c r="B31" s="4" t="s">
        <v>22</v>
      </c>
      <c r="C31" s="10" t="s">
        <v>17</v>
      </c>
      <c r="D31" s="5">
        <f>48*9</f>
        <v>432</v>
      </c>
      <c r="E31" s="7"/>
      <c r="F31" s="8">
        <f t="shared" si="0"/>
        <v>0</v>
      </c>
    </row>
    <row r="32" spans="2:6" s="9" customFormat="1" ht="20.100000000000001" customHeight="1" x14ac:dyDescent="0.25">
      <c r="B32" s="4" t="s">
        <v>23</v>
      </c>
      <c r="C32" s="10" t="s">
        <v>17</v>
      </c>
      <c r="D32" s="5">
        <v>96</v>
      </c>
      <c r="E32" s="7"/>
      <c r="F32" s="8">
        <f t="shared" si="0"/>
        <v>0</v>
      </c>
    </row>
    <row r="33" spans="2:6" s="9" customFormat="1" ht="20.100000000000001" customHeight="1" x14ac:dyDescent="0.25">
      <c r="B33" s="4" t="s">
        <v>24</v>
      </c>
      <c r="C33" s="10" t="s">
        <v>17</v>
      </c>
      <c r="D33" s="5">
        <v>9</v>
      </c>
      <c r="E33" s="7"/>
      <c r="F33" s="8">
        <f t="shared" si="0"/>
        <v>0</v>
      </c>
    </row>
    <row r="34" spans="2:6" s="9" customFormat="1" ht="20.100000000000001" customHeight="1" x14ac:dyDescent="0.25">
      <c r="B34" s="4" t="s">
        <v>25</v>
      </c>
      <c r="C34" s="10" t="s">
        <v>17</v>
      </c>
      <c r="D34" s="5">
        <v>2</v>
      </c>
      <c r="E34" s="7"/>
      <c r="F34" s="8">
        <f t="shared" si="0"/>
        <v>0</v>
      </c>
    </row>
    <row r="35" spans="2:6" s="9" customFormat="1" ht="20.100000000000001" customHeight="1" x14ac:dyDescent="0.25">
      <c r="B35" s="4" t="s">
        <v>26</v>
      </c>
      <c r="C35" s="10" t="s">
        <v>17</v>
      </c>
      <c r="D35" s="5">
        <v>0</v>
      </c>
      <c r="E35" s="7"/>
      <c r="F35" s="8">
        <f t="shared" si="0"/>
        <v>0</v>
      </c>
    </row>
    <row r="36" spans="2:6" s="9" customFormat="1" ht="20.100000000000001" customHeight="1" x14ac:dyDescent="0.25">
      <c r="B36" s="4" t="s">
        <v>27</v>
      </c>
      <c r="C36" s="10" t="s">
        <v>17</v>
      </c>
      <c r="D36" s="5">
        <v>0</v>
      </c>
      <c r="E36" s="7"/>
      <c r="F36" s="8">
        <f t="shared" si="0"/>
        <v>0</v>
      </c>
    </row>
    <row r="37" spans="2:6" s="9" customFormat="1" ht="20.100000000000001" customHeight="1" x14ac:dyDescent="0.25">
      <c r="B37" s="4" t="s">
        <v>28</v>
      </c>
      <c r="C37" s="10" t="s">
        <v>17</v>
      </c>
      <c r="D37" s="5">
        <v>0</v>
      </c>
      <c r="E37" s="7"/>
      <c r="F37" s="8">
        <f t="shared" si="0"/>
        <v>0</v>
      </c>
    </row>
    <row r="38" spans="2:6" s="9" customFormat="1" ht="20.100000000000001" customHeight="1" x14ac:dyDescent="0.25">
      <c r="B38" s="4" t="s">
        <v>29</v>
      </c>
      <c r="C38" s="10" t="s">
        <v>17</v>
      </c>
      <c r="D38" s="5">
        <v>0</v>
      </c>
      <c r="E38" s="7"/>
      <c r="F38" s="8">
        <f t="shared" si="0"/>
        <v>0</v>
      </c>
    </row>
    <row r="39" spans="2:6" s="9" customFormat="1" ht="20.100000000000001" customHeight="1" x14ac:dyDescent="0.25">
      <c r="B39" s="4" t="s">
        <v>46</v>
      </c>
      <c r="C39" s="10" t="s">
        <v>5</v>
      </c>
      <c r="D39" s="5">
        <v>1</v>
      </c>
      <c r="E39" s="7"/>
      <c r="F39" s="8">
        <f t="shared" si="0"/>
        <v>0</v>
      </c>
    </row>
    <row r="40" spans="2:6" s="9" customFormat="1" ht="20.100000000000001" customHeight="1" x14ac:dyDescent="0.25">
      <c r="B40" s="4" t="s">
        <v>47</v>
      </c>
      <c r="C40" s="10" t="s">
        <v>5</v>
      </c>
      <c r="D40" s="5">
        <v>1</v>
      </c>
      <c r="E40" s="7"/>
      <c r="F40" s="8">
        <f t="shared" si="0"/>
        <v>0</v>
      </c>
    </row>
    <row r="41" spans="2:6" s="9" customFormat="1" ht="20.100000000000001" customHeight="1" x14ac:dyDescent="0.25">
      <c r="B41" s="4" t="s">
        <v>48</v>
      </c>
      <c r="C41" s="10" t="s">
        <v>5</v>
      </c>
      <c r="D41" s="5">
        <v>1</v>
      </c>
      <c r="E41" s="7"/>
      <c r="F41" s="8">
        <f t="shared" si="0"/>
        <v>0</v>
      </c>
    </row>
    <row r="42" spans="2:6" s="9" customFormat="1" ht="20.100000000000001" customHeight="1" x14ac:dyDescent="0.25">
      <c r="B42" s="4" t="s">
        <v>49</v>
      </c>
      <c r="C42" s="10" t="s">
        <v>5</v>
      </c>
      <c r="D42" s="5">
        <v>1</v>
      </c>
      <c r="E42" s="7"/>
      <c r="F42" s="8">
        <f t="shared" si="0"/>
        <v>0</v>
      </c>
    </row>
    <row r="43" spans="2:6" s="9" customFormat="1" ht="20.100000000000001" customHeight="1" x14ac:dyDescent="0.25">
      <c r="B43" s="4" t="s">
        <v>89</v>
      </c>
      <c r="C43" s="10" t="s">
        <v>5</v>
      </c>
      <c r="D43" s="5">
        <v>2</v>
      </c>
      <c r="E43" s="7"/>
      <c r="F43" s="8">
        <f t="shared" si="0"/>
        <v>0</v>
      </c>
    </row>
    <row r="44" spans="2:6" s="18" customFormat="1" ht="20.100000000000001" customHeight="1" x14ac:dyDescent="0.25">
      <c r="B44" s="4" t="s">
        <v>90</v>
      </c>
      <c r="C44" s="10" t="s">
        <v>5</v>
      </c>
      <c r="D44" s="5">
        <v>2</v>
      </c>
      <c r="E44" s="7"/>
      <c r="F44" s="8">
        <f t="shared" si="0"/>
        <v>0</v>
      </c>
    </row>
    <row r="45" spans="2:6" s="2" customFormat="1" ht="18.75" x14ac:dyDescent="0.25">
      <c r="B45" s="17"/>
      <c r="C45" s="19"/>
    </row>
    <row r="46" spans="2:6" s="2" customFormat="1" ht="18.75" x14ac:dyDescent="0.3">
      <c r="B46" s="20"/>
      <c r="C46" s="21"/>
    </row>
    <row r="47" spans="2:6" s="2" customFormat="1" ht="18.75" x14ac:dyDescent="0.3">
      <c r="B47" s="20"/>
      <c r="C47" s="1"/>
    </row>
    <row r="48" spans="2:6" s="2" customFormat="1" x14ac:dyDescent="0.25">
      <c r="C48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F48"/>
  <sheetViews>
    <sheetView showGridLines="0" workbookViewId="0">
      <selection activeCell="D44" sqref="B5:D44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9.85546875" style="12" customWidth="1"/>
    <col min="5" max="6" width="20.5703125" style="12" customWidth="1"/>
    <col min="7" max="16384" width="9.140625" style="12"/>
  </cols>
  <sheetData>
    <row r="1" spans="2:6" x14ac:dyDescent="0.25">
      <c r="B1" s="11" t="s">
        <v>83</v>
      </c>
    </row>
    <row r="2" spans="2:6" x14ac:dyDescent="0.25">
      <c r="B2" s="13" t="s">
        <v>84</v>
      </c>
    </row>
    <row r="3" spans="2:6" x14ac:dyDescent="0.25">
      <c r="B3" s="13" t="s">
        <v>60</v>
      </c>
    </row>
    <row r="4" spans="2:6" ht="8.25" customHeight="1" x14ac:dyDescent="0.25">
      <c r="B4" s="13"/>
    </row>
    <row r="5" spans="2:6" ht="30" customHeight="1" x14ac:dyDescent="0.25">
      <c r="B5" s="14" t="s">
        <v>32</v>
      </c>
      <c r="C5" s="14" t="s">
        <v>1</v>
      </c>
      <c r="D5" s="14" t="s">
        <v>2</v>
      </c>
      <c r="E5" s="14" t="s">
        <v>33</v>
      </c>
      <c r="F5" s="14" t="s">
        <v>34</v>
      </c>
    </row>
    <row r="6" spans="2:6" s="9" customFormat="1" ht="20.100000000000001" customHeight="1" x14ac:dyDescent="0.25">
      <c r="B6" s="4" t="s">
        <v>6</v>
      </c>
      <c r="C6" s="10" t="s">
        <v>3</v>
      </c>
      <c r="D6" s="5">
        <v>2600</v>
      </c>
      <c r="E6" s="15"/>
      <c r="F6" s="8">
        <f>+E6*D6</f>
        <v>0</v>
      </c>
    </row>
    <row r="7" spans="2:6" s="9" customFormat="1" ht="20.100000000000001" customHeight="1" x14ac:dyDescent="0.25">
      <c r="B7" s="4" t="s">
        <v>7</v>
      </c>
      <c r="C7" s="10" t="s">
        <v>3</v>
      </c>
      <c r="D7" s="5">
        <v>1000</v>
      </c>
      <c r="E7" s="7"/>
      <c r="F7" s="8">
        <f t="shared" ref="F7:F44" si="0">+E7*D7</f>
        <v>0</v>
      </c>
    </row>
    <row r="8" spans="2:6" s="9" customFormat="1" ht="20.100000000000001" customHeight="1" x14ac:dyDescent="0.25">
      <c r="B8" s="4" t="s">
        <v>8</v>
      </c>
      <c r="C8" s="6" t="s">
        <v>3</v>
      </c>
      <c r="D8" s="5">
        <f>+D7+D6</f>
        <v>3600</v>
      </c>
      <c r="E8" s="7"/>
      <c r="F8" s="8">
        <f t="shared" si="0"/>
        <v>0</v>
      </c>
    </row>
    <row r="9" spans="2:6" s="9" customFormat="1" ht="20.100000000000001" customHeight="1" x14ac:dyDescent="0.25">
      <c r="B9" s="4" t="s">
        <v>9</v>
      </c>
      <c r="C9" s="6" t="s">
        <v>3</v>
      </c>
      <c r="D9" s="5">
        <f>+D6+D7</f>
        <v>3600</v>
      </c>
      <c r="E9" s="7"/>
      <c r="F9" s="8">
        <f t="shared" si="0"/>
        <v>0</v>
      </c>
    </row>
    <row r="10" spans="2:6" s="9" customFormat="1" ht="20.100000000000001" customHeight="1" x14ac:dyDescent="0.25">
      <c r="B10" s="4" t="s">
        <v>10</v>
      </c>
      <c r="C10" s="6" t="s">
        <v>3</v>
      </c>
      <c r="D10" s="5">
        <f>+D6+D7</f>
        <v>3600</v>
      </c>
      <c r="E10" s="7"/>
      <c r="F10" s="8">
        <f t="shared" si="0"/>
        <v>0</v>
      </c>
    </row>
    <row r="11" spans="2:6" s="9" customFormat="1" ht="20.100000000000001" customHeight="1" x14ac:dyDescent="0.25">
      <c r="B11" s="4" t="s">
        <v>11</v>
      </c>
      <c r="C11" s="10" t="s">
        <v>3</v>
      </c>
      <c r="D11" s="5">
        <v>0</v>
      </c>
      <c r="E11" s="7"/>
      <c r="F11" s="8">
        <f t="shared" si="0"/>
        <v>0</v>
      </c>
    </row>
    <row r="12" spans="2:6" s="9" customFormat="1" ht="20.100000000000001" customHeight="1" x14ac:dyDescent="0.25">
      <c r="B12" s="4" t="s">
        <v>12</v>
      </c>
      <c r="C12" s="10" t="s">
        <v>3</v>
      </c>
      <c r="D12" s="5">
        <v>0</v>
      </c>
      <c r="E12" s="7"/>
      <c r="F12" s="8">
        <f t="shared" si="0"/>
        <v>0</v>
      </c>
    </row>
    <row r="13" spans="2:6" s="9" customFormat="1" ht="20.100000000000001" customHeight="1" x14ac:dyDescent="0.25">
      <c r="B13" s="4" t="s">
        <v>35</v>
      </c>
      <c r="C13" s="10" t="s">
        <v>3</v>
      </c>
      <c r="D13" s="5">
        <v>0</v>
      </c>
      <c r="E13" s="7"/>
      <c r="F13" s="8">
        <f t="shared" si="0"/>
        <v>0</v>
      </c>
    </row>
    <row r="14" spans="2:6" s="9" customFormat="1" ht="20.100000000000001" customHeight="1" x14ac:dyDescent="0.25">
      <c r="B14" s="4" t="s">
        <v>36</v>
      </c>
      <c r="C14" s="10" t="s">
        <v>3</v>
      </c>
      <c r="D14" s="5">
        <v>0</v>
      </c>
      <c r="E14" s="7"/>
      <c r="F14" s="8">
        <f t="shared" si="0"/>
        <v>0</v>
      </c>
    </row>
    <row r="15" spans="2:6" s="9" customFormat="1" ht="20.100000000000001" customHeight="1" x14ac:dyDescent="0.25">
      <c r="B15" s="4" t="s">
        <v>56</v>
      </c>
      <c r="C15" s="10" t="s">
        <v>3</v>
      </c>
      <c r="D15" s="5">
        <v>0</v>
      </c>
      <c r="E15" s="7"/>
      <c r="F15" s="8">
        <f t="shared" si="0"/>
        <v>0</v>
      </c>
    </row>
    <row r="16" spans="2:6" s="9" customFormat="1" ht="20.100000000000001" customHeight="1" x14ac:dyDescent="0.25">
      <c r="B16" s="4" t="s">
        <v>55</v>
      </c>
      <c r="C16" s="6" t="s">
        <v>3</v>
      </c>
      <c r="D16" s="5">
        <f>+D8</f>
        <v>3600</v>
      </c>
      <c r="E16" s="7"/>
      <c r="F16" s="8">
        <f t="shared" si="0"/>
        <v>0</v>
      </c>
    </row>
    <row r="17" spans="2:6" s="9" customFormat="1" ht="20.100000000000001" customHeight="1" x14ac:dyDescent="0.25">
      <c r="B17" s="4" t="s">
        <v>13</v>
      </c>
      <c r="C17" s="6" t="s">
        <v>3</v>
      </c>
      <c r="D17" s="5">
        <v>0</v>
      </c>
      <c r="E17" s="7"/>
      <c r="F17" s="8">
        <f t="shared" si="0"/>
        <v>0</v>
      </c>
    </row>
    <row r="18" spans="2:6" s="9" customFormat="1" ht="20.100000000000001" customHeight="1" x14ac:dyDescent="0.25">
      <c r="B18" s="4" t="s">
        <v>14</v>
      </c>
      <c r="C18" s="10" t="s">
        <v>3</v>
      </c>
      <c r="D18" s="5">
        <v>0</v>
      </c>
      <c r="E18" s="7"/>
      <c r="F18" s="8">
        <f t="shared" si="0"/>
        <v>0</v>
      </c>
    </row>
    <row r="19" spans="2:6" s="9" customFormat="1" ht="20.100000000000001" customHeight="1" x14ac:dyDescent="0.25">
      <c r="B19" s="4" t="s">
        <v>15</v>
      </c>
      <c r="C19" s="6" t="s">
        <v>4</v>
      </c>
      <c r="D19" s="5">
        <v>0</v>
      </c>
      <c r="E19" s="7"/>
      <c r="F19" s="8">
        <f t="shared" si="0"/>
        <v>0</v>
      </c>
    </row>
    <row r="20" spans="2:6" s="9" customFormat="1" ht="20.100000000000001" customHeight="1" x14ac:dyDescent="0.25">
      <c r="B20" s="4" t="s">
        <v>31</v>
      </c>
      <c r="C20" s="6" t="s">
        <v>4</v>
      </c>
      <c r="D20" s="5">
        <v>5</v>
      </c>
      <c r="E20" s="7"/>
      <c r="F20" s="8">
        <f t="shared" si="0"/>
        <v>0</v>
      </c>
    </row>
    <row r="21" spans="2:6" s="9" customFormat="1" ht="20.100000000000001" customHeight="1" x14ac:dyDescent="0.25">
      <c r="B21" s="4" t="s">
        <v>57</v>
      </c>
      <c r="C21" s="6" t="s">
        <v>4</v>
      </c>
      <c r="D21" s="5">
        <v>1</v>
      </c>
      <c r="E21" s="7"/>
      <c r="F21" s="8">
        <f t="shared" si="0"/>
        <v>0</v>
      </c>
    </row>
    <row r="22" spans="2:6" s="9" customFormat="1" ht="20.100000000000001" customHeight="1" x14ac:dyDescent="0.25">
      <c r="B22" s="4" t="s">
        <v>41</v>
      </c>
      <c r="C22" s="6" t="s">
        <v>4</v>
      </c>
      <c r="D22" s="5">
        <f>+D20</f>
        <v>5</v>
      </c>
      <c r="E22" s="7"/>
      <c r="F22" s="8">
        <f t="shared" si="0"/>
        <v>0</v>
      </c>
    </row>
    <row r="23" spans="2:6" s="9" customFormat="1" ht="20.100000000000001" customHeight="1" x14ac:dyDescent="0.25">
      <c r="B23" s="4" t="s">
        <v>16</v>
      </c>
      <c r="C23" s="10" t="s">
        <v>17</v>
      </c>
      <c r="D23" s="5">
        <f>+D21</f>
        <v>1</v>
      </c>
      <c r="E23" s="7"/>
      <c r="F23" s="8">
        <f t="shared" si="0"/>
        <v>0</v>
      </c>
    </row>
    <row r="24" spans="2:6" s="9" customFormat="1" ht="20.100000000000001" customHeight="1" x14ac:dyDescent="0.25">
      <c r="B24" s="4" t="s">
        <v>42</v>
      </c>
      <c r="C24" s="10" t="s">
        <v>30</v>
      </c>
      <c r="D24" s="5">
        <v>1</v>
      </c>
      <c r="E24" s="7"/>
      <c r="F24" s="8">
        <f t="shared" si="0"/>
        <v>0</v>
      </c>
    </row>
    <row r="25" spans="2:6" s="9" customFormat="1" ht="20.100000000000001" customHeight="1" x14ac:dyDescent="0.25">
      <c r="B25" s="4" t="s">
        <v>43</v>
      </c>
      <c r="C25" s="6" t="s">
        <v>18</v>
      </c>
      <c r="D25" s="5">
        <v>1</v>
      </c>
      <c r="E25" s="7"/>
      <c r="F25" s="8">
        <f t="shared" si="0"/>
        <v>0</v>
      </c>
    </row>
    <row r="26" spans="2:6" s="9" customFormat="1" ht="20.100000000000001" customHeight="1" x14ac:dyDescent="0.25">
      <c r="B26" s="4" t="s">
        <v>19</v>
      </c>
      <c r="C26" s="10" t="s">
        <v>0</v>
      </c>
      <c r="D26" s="5">
        <v>0</v>
      </c>
      <c r="E26" s="7"/>
      <c r="F26" s="8">
        <f t="shared" si="0"/>
        <v>0</v>
      </c>
    </row>
    <row r="27" spans="2:6" s="9" customFormat="1" ht="20.100000000000001" customHeight="1" x14ac:dyDescent="0.25">
      <c r="B27" s="4" t="s">
        <v>20</v>
      </c>
      <c r="C27" s="10" t="s">
        <v>3</v>
      </c>
      <c r="D27" s="5">
        <v>0</v>
      </c>
      <c r="E27" s="7"/>
      <c r="F27" s="8">
        <f t="shared" si="0"/>
        <v>0</v>
      </c>
    </row>
    <row r="28" spans="2:6" s="9" customFormat="1" ht="20.100000000000001" customHeight="1" x14ac:dyDescent="0.25">
      <c r="B28" s="4" t="s">
        <v>21</v>
      </c>
      <c r="C28" s="10" t="s">
        <v>3</v>
      </c>
      <c r="D28" s="5">
        <f>+(D8)*1.15</f>
        <v>4140</v>
      </c>
      <c r="E28" s="7"/>
      <c r="F28" s="8">
        <f t="shared" si="0"/>
        <v>0</v>
      </c>
    </row>
    <row r="29" spans="2:6" s="9" customFormat="1" ht="20.100000000000001" customHeight="1" x14ac:dyDescent="0.25">
      <c r="B29" s="4" t="s">
        <v>44</v>
      </c>
      <c r="C29" s="10" t="s">
        <v>3</v>
      </c>
      <c r="D29" s="5">
        <v>0</v>
      </c>
      <c r="E29" s="7"/>
      <c r="F29" s="8">
        <f t="shared" si="0"/>
        <v>0</v>
      </c>
    </row>
    <row r="30" spans="2:6" s="9" customFormat="1" ht="20.100000000000001" customHeight="1" x14ac:dyDescent="0.25">
      <c r="B30" s="4" t="s">
        <v>45</v>
      </c>
      <c r="C30" s="10" t="s">
        <v>3</v>
      </c>
      <c r="D30" s="5">
        <v>0</v>
      </c>
      <c r="E30" s="7"/>
      <c r="F30" s="8">
        <f t="shared" si="0"/>
        <v>0</v>
      </c>
    </row>
    <row r="31" spans="2:6" s="9" customFormat="1" ht="20.100000000000001" customHeight="1" x14ac:dyDescent="0.25">
      <c r="B31" s="4" t="s">
        <v>22</v>
      </c>
      <c r="C31" s="10" t="s">
        <v>17</v>
      </c>
      <c r="D31" s="5">
        <f>48*2</f>
        <v>96</v>
      </c>
      <c r="E31" s="7"/>
      <c r="F31" s="8">
        <f t="shared" si="0"/>
        <v>0</v>
      </c>
    </row>
    <row r="32" spans="2:6" s="9" customFormat="1" ht="20.100000000000001" customHeight="1" x14ac:dyDescent="0.25">
      <c r="B32" s="4" t="s">
        <v>23</v>
      </c>
      <c r="C32" s="10" t="s">
        <v>17</v>
      </c>
      <c r="D32" s="5">
        <v>96</v>
      </c>
      <c r="E32" s="7"/>
      <c r="F32" s="8">
        <f t="shared" si="0"/>
        <v>0</v>
      </c>
    </row>
    <row r="33" spans="2:6" s="9" customFormat="1" ht="20.100000000000001" customHeight="1" x14ac:dyDescent="0.25">
      <c r="B33" s="4" t="s">
        <v>24</v>
      </c>
      <c r="C33" s="10" t="s">
        <v>17</v>
      </c>
      <c r="D33" s="5">
        <v>2</v>
      </c>
      <c r="E33" s="7"/>
      <c r="F33" s="8">
        <f t="shared" si="0"/>
        <v>0</v>
      </c>
    </row>
    <row r="34" spans="2:6" s="9" customFormat="1" ht="20.100000000000001" customHeight="1" x14ac:dyDescent="0.25">
      <c r="B34" s="4" t="s">
        <v>25</v>
      </c>
      <c r="C34" s="10" t="s">
        <v>17</v>
      </c>
      <c r="D34" s="5">
        <v>1</v>
      </c>
      <c r="E34" s="7"/>
      <c r="F34" s="8">
        <f t="shared" si="0"/>
        <v>0</v>
      </c>
    </row>
    <row r="35" spans="2:6" s="9" customFormat="1" ht="20.100000000000001" customHeight="1" x14ac:dyDescent="0.25">
      <c r="B35" s="4" t="s">
        <v>26</v>
      </c>
      <c r="C35" s="10" t="s">
        <v>17</v>
      </c>
      <c r="D35" s="5">
        <v>0</v>
      </c>
      <c r="E35" s="7"/>
      <c r="F35" s="8">
        <f t="shared" si="0"/>
        <v>0</v>
      </c>
    </row>
    <row r="36" spans="2:6" s="9" customFormat="1" ht="20.100000000000001" customHeight="1" x14ac:dyDescent="0.25">
      <c r="B36" s="4" t="s">
        <v>27</v>
      </c>
      <c r="C36" s="10" t="s">
        <v>17</v>
      </c>
      <c r="D36" s="5">
        <v>0</v>
      </c>
      <c r="E36" s="7"/>
      <c r="F36" s="8">
        <f t="shared" si="0"/>
        <v>0</v>
      </c>
    </row>
    <row r="37" spans="2:6" s="9" customFormat="1" ht="20.100000000000001" customHeight="1" x14ac:dyDescent="0.25">
      <c r="B37" s="4" t="s">
        <v>28</v>
      </c>
      <c r="C37" s="10" t="s">
        <v>17</v>
      </c>
      <c r="D37" s="5">
        <v>0</v>
      </c>
      <c r="E37" s="7"/>
      <c r="F37" s="8">
        <f t="shared" si="0"/>
        <v>0</v>
      </c>
    </row>
    <row r="38" spans="2:6" s="9" customFormat="1" ht="20.100000000000001" customHeight="1" x14ac:dyDescent="0.25">
      <c r="B38" s="4" t="s">
        <v>29</v>
      </c>
      <c r="C38" s="10" t="s">
        <v>17</v>
      </c>
      <c r="D38" s="5">
        <v>0</v>
      </c>
      <c r="E38" s="7"/>
      <c r="F38" s="8">
        <f t="shared" si="0"/>
        <v>0</v>
      </c>
    </row>
    <row r="39" spans="2:6" s="9" customFormat="1" ht="20.100000000000001" customHeight="1" x14ac:dyDescent="0.25">
      <c r="B39" s="4" t="s">
        <v>46</v>
      </c>
      <c r="C39" s="10" t="s">
        <v>5</v>
      </c>
      <c r="D39" s="5">
        <v>1</v>
      </c>
      <c r="E39" s="7"/>
      <c r="F39" s="8">
        <f t="shared" si="0"/>
        <v>0</v>
      </c>
    </row>
    <row r="40" spans="2:6" s="9" customFormat="1" ht="20.100000000000001" customHeight="1" x14ac:dyDescent="0.25">
      <c r="B40" s="4" t="s">
        <v>47</v>
      </c>
      <c r="C40" s="10" t="s">
        <v>5</v>
      </c>
      <c r="D40" s="5">
        <v>1</v>
      </c>
      <c r="E40" s="7"/>
      <c r="F40" s="8">
        <f t="shared" si="0"/>
        <v>0</v>
      </c>
    </row>
    <row r="41" spans="2:6" s="9" customFormat="1" ht="20.100000000000001" customHeight="1" x14ac:dyDescent="0.25">
      <c r="B41" s="4" t="s">
        <v>48</v>
      </c>
      <c r="C41" s="10" t="s">
        <v>5</v>
      </c>
      <c r="D41" s="5">
        <v>1</v>
      </c>
      <c r="E41" s="7"/>
      <c r="F41" s="8">
        <f t="shared" si="0"/>
        <v>0</v>
      </c>
    </row>
    <row r="42" spans="2:6" s="9" customFormat="1" ht="20.100000000000001" customHeight="1" x14ac:dyDescent="0.25">
      <c r="B42" s="4" t="s">
        <v>49</v>
      </c>
      <c r="C42" s="10" t="s">
        <v>5</v>
      </c>
      <c r="D42" s="5">
        <v>1</v>
      </c>
      <c r="E42" s="7"/>
      <c r="F42" s="8">
        <f t="shared" si="0"/>
        <v>0</v>
      </c>
    </row>
    <row r="43" spans="2:6" s="9" customFormat="1" ht="20.100000000000001" customHeight="1" x14ac:dyDescent="0.25">
      <c r="B43" s="4" t="s">
        <v>89</v>
      </c>
      <c r="C43" s="10" t="s">
        <v>5</v>
      </c>
      <c r="D43" s="5">
        <v>1</v>
      </c>
      <c r="E43" s="7"/>
      <c r="F43" s="8">
        <f t="shared" si="0"/>
        <v>0</v>
      </c>
    </row>
    <row r="44" spans="2:6" s="18" customFormat="1" ht="20.100000000000001" customHeight="1" x14ac:dyDescent="0.25">
      <c r="B44" s="4" t="s">
        <v>90</v>
      </c>
      <c r="C44" s="10" t="s">
        <v>5</v>
      </c>
      <c r="D44" s="5">
        <v>1</v>
      </c>
      <c r="E44" s="7"/>
      <c r="F44" s="8">
        <f t="shared" si="0"/>
        <v>0</v>
      </c>
    </row>
    <row r="45" spans="2:6" s="2" customFormat="1" ht="18.75" x14ac:dyDescent="0.25">
      <c r="B45" s="17"/>
      <c r="C45" s="19"/>
    </row>
    <row r="46" spans="2:6" s="2" customFormat="1" ht="18.75" x14ac:dyDescent="0.3">
      <c r="B46" s="20"/>
      <c r="C46" s="21"/>
    </row>
    <row r="47" spans="2:6" s="2" customFormat="1" ht="18.75" x14ac:dyDescent="0.3">
      <c r="B47" s="20"/>
      <c r="C47" s="1"/>
    </row>
    <row r="48" spans="2:6" s="2" customFormat="1" x14ac:dyDescent="0.25">
      <c r="C48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F48"/>
  <sheetViews>
    <sheetView showGridLines="0" workbookViewId="0">
      <selection activeCell="D44" sqref="B5:D44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9.85546875" style="12" customWidth="1"/>
    <col min="5" max="6" width="20.5703125" style="12" customWidth="1"/>
    <col min="7" max="16384" width="9.140625" style="12"/>
  </cols>
  <sheetData>
    <row r="1" spans="2:6" x14ac:dyDescent="0.25">
      <c r="B1" s="11" t="s">
        <v>86</v>
      </c>
    </row>
    <row r="2" spans="2:6" x14ac:dyDescent="0.25">
      <c r="B2" s="13" t="s">
        <v>87</v>
      </c>
    </row>
    <row r="3" spans="2:6" x14ac:dyDescent="0.25">
      <c r="B3" s="13" t="s">
        <v>60</v>
      </c>
    </row>
    <row r="4" spans="2:6" ht="8.25" customHeight="1" x14ac:dyDescent="0.25">
      <c r="B4" s="13"/>
    </row>
    <row r="5" spans="2:6" ht="30" customHeight="1" x14ac:dyDescent="0.25">
      <c r="B5" s="14" t="s">
        <v>32</v>
      </c>
      <c r="C5" s="14" t="s">
        <v>1</v>
      </c>
      <c r="D5" s="14" t="s">
        <v>2</v>
      </c>
      <c r="E5" s="14" t="s">
        <v>33</v>
      </c>
      <c r="F5" s="14" t="s">
        <v>34</v>
      </c>
    </row>
    <row r="6" spans="2:6" s="9" customFormat="1" ht="20.100000000000001" customHeight="1" x14ac:dyDescent="0.25">
      <c r="B6" s="4" t="s">
        <v>6</v>
      </c>
      <c r="C6" s="10" t="s">
        <v>3</v>
      </c>
      <c r="D6" s="5">
        <v>2400</v>
      </c>
      <c r="E6" s="15"/>
      <c r="F6" s="8">
        <f>+E6*D6</f>
        <v>0</v>
      </c>
    </row>
    <row r="7" spans="2:6" s="9" customFormat="1" ht="20.100000000000001" customHeight="1" x14ac:dyDescent="0.25">
      <c r="B7" s="4" t="s">
        <v>7</v>
      </c>
      <c r="C7" s="10" t="s">
        <v>3</v>
      </c>
      <c r="D7" s="5">
        <v>0</v>
      </c>
      <c r="E7" s="7"/>
      <c r="F7" s="8">
        <f t="shared" ref="F7:F44" si="0">+E7*D7</f>
        <v>0</v>
      </c>
    </row>
    <row r="8" spans="2:6" s="9" customFormat="1" ht="20.100000000000001" customHeight="1" x14ac:dyDescent="0.25">
      <c r="B8" s="4" t="s">
        <v>8</v>
      </c>
      <c r="C8" s="6" t="s">
        <v>3</v>
      </c>
      <c r="D8" s="5">
        <f>+D7+D6</f>
        <v>2400</v>
      </c>
      <c r="E8" s="7"/>
      <c r="F8" s="8">
        <f t="shared" si="0"/>
        <v>0</v>
      </c>
    </row>
    <row r="9" spans="2:6" s="9" customFormat="1" ht="20.100000000000001" customHeight="1" x14ac:dyDescent="0.25">
      <c r="B9" s="4" t="s">
        <v>9</v>
      </c>
      <c r="C9" s="6" t="s">
        <v>3</v>
      </c>
      <c r="D9" s="5">
        <f>+D6+D7</f>
        <v>2400</v>
      </c>
      <c r="E9" s="7"/>
      <c r="F9" s="8">
        <f t="shared" si="0"/>
        <v>0</v>
      </c>
    </row>
    <row r="10" spans="2:6" s="9" customFormat="1" ht="20.100000000000001" customHeight="1" x14ac:dyDescent="0.25">
      <c r="B10" s="4" t="s">
        <v>10</v>
      </c>
      <c r="C10" s="6" t="s">
        <v>3</v>
      </c>
      <c r="D10" s="5">
        <f>+D6+D7</f>
        <v>2400</v>
      </c>
      <c r="E10" s="7"/>
      <c r="F10" s="8">
        <f t="shared" si="0"/>
        <v>0</v>
      </c>
    </row>
    <row r="11" spans="2:6" s="9" customFormat="1" ht="20.100000000000001" customHeight="1" x14ac:dyDescent="0.25">
      <c r="B11" s="4" t="s">
        <v>11</v>
      </c>
      <c r="C11" s="10" t="s">
        <v>3</v>
      </c>
      <c r="D11" s="5">
        <v>0</v>
      </c>
      <c r="E11" s="7"/>
      <c r="F11" s="8">
        <f t="shared" si="0"/>
        <v>0</v>
      </c>
    </row>
    <row r="12" spans="2:6" s="9" customFormat="1" ht="20.100000000000001" customHeight="1" x14ac:dyDescent="0.25">
      <c r="B12" s="4" t="s">
        <v>12</v>
      </c>
      <c r="C12" s="10" t="s">
        <v>3</v>
      </c>
      <c r="D12" s="5">
        <v>0</v>
      </c>
      <c r="E12" s="7"/>
      <c r="F12" s="8">
        <f t="shared" si="0"/>
        <v>0</v>
      </c>
    </row>
    <row r="13" spans="2:6" s="9" customFormat="1" ht="20.100000000000001" customHeight="1" x14ac:dyDescent="0.25">
      <c r="B13" s="4" t="s">
        <v>35</v>
      </c>
      <c r="C13" s="10" t="s">
        <v>3</v>
      </c>
      <c r="D13" s="5">
        <v>0</v>
      </c>
      <c r="E13" s="7"/>
      <c r="F13" s="8">
        <f t="shared" si="0"/>
        <v>0</v>
      </c>
    </row>
    <row r="14" spans="2:6" s="9" customFormat="1" ht="20.100000000000001" customHeight="1" x14ac:dyDescent="0.25">
      <c r="B14" s="4" t="s">
        <v>36</v>
      </c>
      <c r="C14" s="10" t="s">
        <v>3</v>
      </c>
      <c r="D14" s="5">
        <v>0</v>
      </c>
      <c r="E14" s="7"/>
      <c r="F14" s="8">
        <f t="shared" si="0"/>
        <v>0</v>
      </c>
    </row>
    <row r="15" spans="2:6" s="9" customFormat="1" ht="20.100000000000001" customHeight="1" x14ac:dyDescent="0.25">
      <c r="B15" s="4" t="s">
        <v>56</v>
      </c>
      <c r="C15" s="10" t="s">
        <v>3</v>
      </c>
      <c r="D15" s="5">
        <v>0</v>
      </c>
      <c r="E15" s="7"/>
      <c r="F15" s="8">
        <f t="shared" si="0"/>
        <v>0</v>
      </c>
    </row>
    <row r="16" spans="2:6" s="9" customFormat="1" ht="20.100000000000001" customHeight="1" x14ac:dyDescent="0.25">
      <c r="B16" s="4" t="s">
        <v>55</v>
      </c>
      <c r="C16" s="6" t="s">
        <v>3</v>
      </c>
      <c r="D16" s="5">
        <f>+D8</f>
        <v>2400</v>
      </c>
      <c r="E16" s="7"/>
      <c r="F16" s="8">
        <f t="shared" si="0"/>
        <v>0</v>
      </c>
    </row>
    <row r="17" spans="2:6" s="9" customFormat="1" ht="20.100000000000001" customHeight="1" x14ac:dyDescent="0.25">
      <c r="B17" s="4" t="s">
        <v>13</v>
      </c>
      <c r="C17" s="6" t="s">
        <v>3</v>
      </c>
      <c r="D17" s="5">
        <v>0</v>
      </c>
      <c r="E17" s="7"/>
      <c r="F17" s="8">
        <f t="shared" si="0"/>
        <v>0</v>
      </c>
    </row>
    <row r="18" spans="2:6" s="9" customFormat="1" ht="20.100000000000001" customHeight="1" x14ac:dyDescent="0.25">
      <c r="B18" s="4" t="s">
        <v>14</v>
      </c>
      <c r="C18" s="10" t="s">
        <v>3</v>
      </c>
      <c r="D18" s="5">
        <v>0</v>
      </c>
      <c r="E18" s="7"/>
      <c r="F18" s="8">
        <f t="shared" si="0"/>
        <v>0</v>
      </c>
    </row>
    <row r="19" spans="2:6" s="9" customFormat="1" ht="20.100000000000001" customHeight="1" x14ac:dyDescent="0.25">
      <c r="B19" s="4" t="s">
        <v>15</v>
      </c>
      <c r="C19" s="6" t="s">
        <v>4</v>
      </c>
      <c r="D19" s="5">
        <v>0</v>
      </c>
      <c r="E19" s="7"/>
      <c r="F19" s="8">
        <f t="shared" si="0"/>
        <v>0</v>
      </c>
    </row>
    <row r="20" spans="2:6" s="9" customFormat="1" ht="20.100000000000001" customHeight="1" x14ac:dyDescent="0.25">
      <c r="B20" s="4" t="s">
        <v>31</v>
      </c>
      <c r="C20" s="6" t="s">
        <v>4</v>
      </c>
      <c r="D20" s="5">
        <v>3</v>
      </c>
      <c r="E20" s="7"/>
      <c r="F20" s="8">
        <f t="shared" si="0"/>
        <v>0</v>
      </c>
    </row>
    <row r="21" spans="2:6" s="9" customFormat="1" ht="20.100000000000001" customHeight="1" x14ac:dyDescent="0.25">
      <c r="B21" s="4" t="s">
        <v>57</v>
      </c>
      <c r="C21" s="6" t="s">
        <v>4</v>
      </c>
      <c r="D21" s="5">
        <v>2</v>
      </c>
      <c r="E21" s="7"/>
      <c r="F21" s="8">
        <f t="shared" si="0"/>
        <v>0</v>
      </c>
    </row>
    <row r="22" spans="2:6" s="9" customFormat="1" ht="20.100000000000001" customHeight="1" x14ac:dyDescent="0.25">
      <c r="B22" s="4" t="s">
        <v>41</v>
      </c>
      <c r="C22" s="6" t="s">
        <v>4</v>
      </c>
      <c r="D22" s="5">
        <f>+D20</f>
        <v>3</v>
      </c>
      <c r="E22" s="7"/>
      <c r="F22" s="8">
        <f t="shared" si="0"/>
        <v>0</v>
      </c>
    </row>
    <row r="23" spans="2:6" s="9" customFormat="1" ht="20.100000000000001" customHeight="1" x14ac:dyDescent="0.25">
      <c r="B23" s="4" t="s">
        <v>16</v>
      </c>
      <c r="C23" s="10" t="s">
        <v>17</v>
      </c>
      <c r="D23" s="5">
        <f>+D21</f>
        <v>2</v>
      </c>
      <c r="E23" s="7"/>
      <c r="F23" s="8">
        <f t="shared" si="0"/>
        <v>0</v>
      </c>
    </row>
    <row r="24" spans="2:6" s="9" customFormat="1" ht="20.100000000000001" customHeight="1" x14ac:dyDescent="0.25">
      <c r="B24" s="4" t="s">
        <v>42</v>
      </c>
      <c r="C24" s="10" t="s">
        <v>30</v>
      </c>
      <c r="D24" s="5">
        <v>2</v>
      </c>
      <c r="E24" s="7"/>
      <c r="F24" s="8">
        <f t="shared" si="0"/>
        <v>0</v>
      </c>
    </row>
    <row r="25" spans="2:6" s="9" customFormat="1" ht="20.100000000000001" customHeight="1" x14ac:dyDescent="0.25">
      <c r="B25" s="4" t="s">
        <v>43</v>
      </c>
      <c r="C25" s="6" t="s">
        <v>18</v>
      </c>
      <c r="D25" s="5">
        <v>1</v>
      </c>
      <c r="E25" s="7"/>
      <c r="F25" s="8">
        <f t="shared" si="0"/>
        <v>0</v>
      </c>
    </row>
    <row r="26" spans="2:6" s="9" customFormat="1" ht="20.100000000000001" customHeight="1" x14ac:dyDescent="0.25">
      <c r="B26" s="4" t="s">
        <v>19</v>
      </c>
      <c r="C26" s="10" t="s">
        <v>0</v>
      </c>
      <c r="D26" s="5">
        <v>0</v>
      </c>
      <c r="E26" s="7"/>
      <c r="F26" s="8">
        <f t="shared" si="0"/>
        <v>0</v>
      </c>
    </row>
    <row r="27" spans="2:6" s="9" customFormat="1" ht="20.100000000000001" customHeight="1" x14ac:dyDescent="0.25">
      <c r="B27" s="4" t="s">
        <v>20</v>
      </c>
      <c r="C27" s="10" t="s">
        <v>3</v>
      </c>
      <c r="D27" s="5">
        <v>0</v>
      </c>
      <c r="E27" s="7"/>
      <c r="F27" s="8">
        <f t="shared" si="0"/>
        <v>0</v>
      </c>
    </row>
    <row r="28" spans="2:6" s="9" customFormat="1" ht="20.100000000000001" customHeight="1" x14ac:dyDescent="0.25">
      <c r="B28" s="4" t="s">
        <v>21</v>
      </c>
      <c r="C28" s="10" t="s">
        <v>3</v>
      </c>
      <c r="D28" s="5">
        <f>3200*1.15</f>
        <v>3679.9999999999995</v>
      </c>
      <c r="E28" s="7"/>
      <c r="F28" s="8">
        <f t="shared" si="0"/>
        <v>0</v>
      </c>
    </row>
    <row r="29" spans="2:6" s="9" customFormat="1" ht="20.100000000000001" customHeight="1" x14ac:dyDescent="0.25">
      <c r="B29" s="4" t="s">
        <v>44</v>
      </c>
      <c r="C29" s="10" t="s">
        <v>3</v>
      </c>
      <c r="D29" s="5">
        <v>0</v>
      </c>
      <c r="E29" s="7"/>
      <c r="F29" s="8">
        <f t="shared" si="0"/>
        <v>0</v>
      </c>
    </row>
    <row r="30" spans="2:6" s="9" customFormat="1" ht="20.100000000000001" customHeight="1" x14ac:dyDescent="0.25">
      <c r="B30" s="4" t="s">
        <v>45</v>
      </c>
      <c r="C30" s="10" t="s">
        <v>3</v>
      </c>
      <c r="D30" s="5">
        <v>0</v>
      </c>
      <c r="E30" s="7"/>
      <c r="F30" s="8">
        <f t="shared" si="0"/>
        <v>0</v>
      </c>
    </row>
    <row r="31" spans="2:6" s="9" customFormat="1" ht="20.100000000000001" customHeight="1" x14ac:dyDescent="0.25">
      <c r="B31" s="4" t="s">
        <v>22</v>
      </c>
      <c r="C31" s="10" t="s">
        <v>17</v>
      </c>
      <c r="D31" s="5">
        <f>48*2</f>
        <v>96</v>
      </c>
      <c r="E31" s="7"/>
      <c r="F31" s="8">
        <f t="shared" si="0"/>
        <v>0</v>
      </c>
    </row>
    <row r="32" spans="2:6" s="9" customFormat="1" ht="20.100000000000001" customHeight="1" x14ac:dyDescent="0.25">
      <c r="B32" s="4" t="s">
        <v>23</v>
      </c>
      <c r="C32" s="10" t="s">
        <v>17</v>
      </c>
      <c r="D32" s="5">
        <v>96</v>
      </c>
      <c r="E32" s="7"/>
      <c r="F32" s="8">
        <f t="shared" si="0"/>
        <v>0</v>
      </c>
    </row>
    <row r="33" spans="2:6" s="9" customFormat="1" ht="20.100000000000001" customHeight="1" x14ac:dyDescent="0.25">
      <c r="B33" s="4" t="s">
        <v>24</v>
      </c>
      <c r="C33" s="10" t="s">
        <v>17</v>
      </c>
      <c r="D33" s="5">
        <v>2</v>
      </c>
      <c r="E33" s="7"/>
      <c r="F33" s="8">
        <f t="shared" si="0"/>
        <v>0</v>
      </c>
    </row>
    <row r="34" spans="2:6" s="9" customFormat="1" ht="20.100000000000001" customHeight="1" x14ac:dyDescent="0.25">
      <c r="B34" s="4" t="s">
        <v>25</v>
      </c>
      <c r="C34" s="10" t="s">
        <v>17</v>
      </c>
      <c r="D34" s="5">
        <v>1</v>
      </c>
      <c r="E34" s="7"/>
      <c r="F34" s="8">
        <f t="shared" si="0"/>
        <v>0</v>
      </c>
    </row>
    <row r="35" spans="2:6" s="9" customFormat="1" ht="20.100000000000001" customHeight="1" x14ac:dyDescent="0.25">
      <c r="B35" s="4" t="s">
        <v>26</v>
      </c>
      <c r="C35" s="10" t="s">
        <v>17</v>
      </c>
      <c r="D35" s="5">
        <v>0</v>
      </c>
      <c r="E35" s="7"/>
      <c r="F35" s="8">
        <f t="shared" si="0"/>
        <v>0</v>
      </c>
    </row>
    <row r="36" spans="2:6" s="9" customFormat="1" ht="20.100000000000001" customHeight="1" x14ac:dyDescent="0.25">
      <c r="B36" s="4" t="s">
        <v>27</v>
      </c>
      <c r="C36" s="10" t="s">
        <v>17</v>
      </c>
      <c r="D36" s="5">
        <v>0</v>
      </c>
      <c r="E36" s="7"/>
      <c r="F36" s="8">
        <f t="shared" si="0"/>
        <v>0</v>
      </c>
    </row>
    <row r="37" spans="2:6" s="9" customFormat="1" ht="20.100000000000001" customHeight="1" x14ac:dyDescent="0.25">
      <c r="B37" s="4" t="s">
        <v>28</v>
      </c>
      <c r="C37" s="10" t="s">
        <v>17</v>
      </c>
      <c r="D37" s="5">
        <v>0</v>
      </c>
      <c r="E37" s="7"/>
      <c r="F37" s="8">
        <f t="shared" si="0"/>
        <v>0</v>
      </c>
    </row>
    <row r="38" spans="2:6" s="9" customFormat="1" ht="20.100000000000001" customHeight="1" x14ac:dyDescent="0.25">
      <c r="B38" s="4" t="s">
        <v>29</v>
      </c>
      <c r="C38" s="10" t="s">
        <v>17</v>
      </c>
      <c r="D38" s="5">
        <v>0</v>
      </c>
      <c r="E38" s="7"/>
      <c r="F38" s="8">
        <f t="shared" si="0"/>
        <v>0</v>
      </c>
    </row>
    <row r="39" spans="2:6" s="9" customFormat="1" ht="20.100000000000001" customHeight="1" x14ac:dyDescent="0.25">
      <c r="B39" s="4" t="s">
        <v>46</v>
      </c>
      <c r="C39" s="10" t="s">
        <v>5</v>
      </c>
      <c r="D39" s="5">
        <v>1</v>
      </c>
      <c r="E39" s="7"/>
      <c r="F39" s="8">
        <f t="shared" si="0"/>
        <v>0</v>
      </c>
    </row>
    <row r="40" spans="2:6" s="9" customFormat="1" ht="20.100000000000001" customHeight="1" x14ac:dyDescent="0.25">
      <c r="B40" s="4" t="s">
        <v>47</v>
      </c>
      <c r="C40" s="10" t="s">
        <v>5</v>
      </c>
      <c r="D40" s="5">
        <v>1</v>
      </c>
      <c r="E40" s="7"/>
      <c r="F40" s="8">
        <f t="shared" si="0"/>
        <v>0</v>
      </c>
    </row>
    <row r="41" spans="2:6" s="9" customFormat="1" ht="20.100000000000001" customHeight="1" x14ac:dyDescent="0.25">
      <c r="B41" s="4" t="s">
        <v>48</v>
      </c>
      <c r="C41" s="10" t="s">
        <v>5</v>
      </c>
      <c r="D41" s="5">
        <v>1</v>
      </c>
      <c r="E41" s="7"/>
      <c r="F41" s="8">
        <f t="shared" si="0"/>
        <v>0</v>
      </c>
    </row>
    <row r="42" spans="2:6" s="9" customFormat="1" ht="20.100000000000001" customHeight="1" x14ac:dyDescent="0.25">
      <c r="B42" s="4" t="s">
        <v>49</v>
      </c>
      <c r="C42" s="10" t="s">
        <v>5</v>
      </c>
      <c r="D42" s="5">
        <v>1</v>
      </c>
      <c r="E42" s="7"/>
      <c r="F42" s="8">
        <f t="shared" si="0"/>
        <v>0</v>
      </c>
    </row>
    <row r="43" spans="2:6" s="9" customFormat="1" ht="20.100000000000001" customHeight="1" x14ac:dyDescent="0.25">
      <c r="B43" s="4" t="s">
        <v>89</v>
      </c>
      <c r="C43" s="10" t="s">
        <v>5</v>
      </c>
      <c r="D43" s="5">
        <v>1</v>
      </c>
      <c r="E43" s="7"/>
      <c r="F43" s="8">
        <f t="shared" si="0"/>
        <v>0</v>
      </c>
    </row>
    <row r="44" spans="2:6" s="18" customFormat="1" ht="20.100000000000001" customHeight="1" x14ac:dyDescent="0.25">
      <c r="B44" s="4" t="s">
        <v>90</v>
      </c>
      <c r="C44" s="10" t="s">
        <v>5</v>
      </c>
      <c r="D44" s="5">
        <v>1</v>
      </c>
      <c r="E44" s="7"/>
      <c r="F44" s="8">
        <f t="shared" si="0"/>
        <v>0</v>
      </c>
    </row>
    <row r="45" spans="2:6" s="2" customFormat="1" ht="18.75" x14ac:dyDescent="0.25">
      <c r="B45" s="17"/>
      <c r="C45" s="19"/>
    </row>
    <row r="46" spans="2:6" s="2" customFormat="1" ht="18.75" x14ac:dyDescent="0.3">
      <c r="B46" s="20"/>
      <c r="C46" s="21"/>
    </row>
    <row r="47" spans="2:6" s="2" customFormat="1" ht="18.75" x14ac:dyDescent="0.3">
      <c r="B47" s="20"/>
      <c r="C47" s="1"/>
    </row>
    <row r="48" spans="2:6" s="2" customFormat="1" x14ac:dyDescent="0.25">
      <c r="C48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F48"/>
  <sheetViews>
    <sheetView showGridLines="0" topLeftCell="A34" workbookViewId="0">
      <selection activeCell="B48" sqref="B48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9.85546875" style="12" customWidth="1"/>
    <col min="5" max="6" width="20.5703125" style="12" customWidth="1"/>
    <col min="7" max="16384" width="9.140625" style="12"/>
  </cols>
  <sheetData>
    <row r="1" spans="2:6" x14ac:dyDescent="0.25">
      <c r="B1" s="11" t="s">
        <v>85</v>
      </c>
    </row>
    <row r="2" spans="2:6" x14ac:dyDescent="0.25">
      <c r="B2" s="13" t="s">
        <v>88</v>
      </c>
    </row>
    <row r="3" spans="2:6" x14ac:dyDescent="0.25">
      <c r="B3" s="13" t="s">
        <v>60</v>
      </c>
    </row>
    <row r="4" spans="2:6" ht="8.25" customHeight="1" x14ac:dyDescent="0.25">
      <c r="B4" s="13"/>
    </row>
    <row r="5" spans="2:6" ht="30" customHeight="1" x14ac:dyDescent="0.25">
      <c r="B5" s="14" t="s">
        <v>32</v>
      </c>
      <c r="C5" s="14" t="s">
        <v>1</v>
      </c>
      <c r="D5" s="14" t="s">
        <v>2</v>
      </c>
      <c r="E5" s="14" t="s">
        <v>33</v>
      </c>
      <c r="F5" s="14" t="s">
        <v>34</v>
      </c>
    </row>
    <row r="6" spans="2:6" s="9" customFormat="1" ht="20.100000000000001" customHeight="1" x14ac:dyDescent="0.25">
      <c r="B6" s="4" t="s">
        <v>6</v>
      </c>
      <c r="C6" s="10" t="s">
        <v>3</v>
      </c>
      <c r="D6" s="5">
        <v>2400</v>
      </c>
      <c r="E6" s="15"/>
      <c r="F6" s="8">
        <f>+E6*D6</f>
        <v>0</v>
      </c>
    </row>
    <row r="7" spans="2:6" s="9" customFormat="1" ht="20.100000000000001" customHeight="1" x14ac:dyDescent="0.25">
      <c r="B7" s="4" t="s">
        <v>7</v>
      </c>
      <c r="C7" s="10" t="s">
        <v>3</v>
      </c>
      <c r="D7" s="5">
        <v>0</v>
      </c>
      <c r="E7" s="7"/>
      <c r="F7" s="8">
        <f t="shared" ref="F7:F44" si="0">+E7*D7</f>
        <v>0</v>
      </c>
    </row>
    <row r="8" spans="2:6" s="9" customFormat="1" ht="20.100000000000001" customHeight="1" x14ac:dyDescent="0.25">
      <c r="B8" s="4" t="s">
        <v>8</v>
      </c>
      <c r="C8" s="6" t="s">
        <v>3</v>
      </c>
      <c r="D8" s="5">
        <f>+D7+D6</f>
        <v>2400</v>
      </c>
      <c r="E8" s="7"/>
      <c r="F8" s="8">
        <f t="shared" si="0"/>
        <v>0</v>
      </c>
    </row>
    <row r="9" spans="2:6" s="9" customFormat="1" ht="20.100000000000001" customHeight="1" x14ac:dyDescent="0.25">
      <c r="B9" s="4" t="s">
        <v>9</v>
      </c>
      <c r="C9" s="6" t="s">
        <v>3</v>
      </c>
      <c r="D9" s="5">
        <f>+D6+D7</f>
        <v>2400</v>
      </c>
      <c r="E9" s="7"/>
      <c r="F9" s="8">
        <f t="shared" si="0"/>
        <v>0</v>
      </c>
    </row>
    <row r="10" spans="2:6" s="9" customFormat="1" ht="20.100000000000001" customHeight="1" x14ac:dyDescent="0.25">
      <c r="B10" s="4" t="s">
        <v>10</v>
      </c>
      <c r="C10" s="6" t="s">
        <v>3</v>
      </c>
      <c r="D10" s="5">
        <f>+D6+D7</f>
        <v>2400</v>
      </c>
      <c r="E10" s="7"/>
      <c r="F10" s="8">
        <f t="shared" si="0"/>
        <v>0</v>
      </c>
    </row>
    <row r="11" spans="2:6" s="9" customFormat="1" ht="20.100000000000001" customHeight="1" x14ac:dyDescent="0.25">
      <c r="B11" s="4" t="s">
        <v>11</v>
      </c>
      <c r="C11" s="10" t="s">
        <v>3</v>
      </c>
      <c r="D11" s="5">
        <v>0</v>
      </c>
      <c r="E11" s="7"/>
      <c r="F11" s="8">
        <f t="shared" si="0"/>
        <v>0</v>
      </c>
    </row>
    <row r="12" spans="2:6" s="9" customFormat="1" ht="20.100000000000001" customHeight="1" x14ac:dyDescent="0.25">
      <c r="B12" s="4" t="s">
        <v>12</v>
      </c>
      <c r="C12" s="10" t="s">
        <v>3</v>
      </c>
      <c r="D12" s="5">
        <v>0</v>
      </c>
      <c r="E12" s="7"/>
      <c r="F12" s="8">
        <f t="shared" si="0"/>
        <v>0</v>
      </c>
    </row>
    <row r="13" spans="2:6" s="9" customFormat="1" ht="20.100000000000001" customHeight="1" x14ac:dyDescent="0.25">
      <c r="B13" s="4" t="s">
        <v>35</v>
      </c>
      <c r="C13" s="10" t="s">
        <v>3</v>
      </c>
      <c r="D13" s="5">
        <v>0</v>
      </c>
      <c r="E13" s="7"/>
      <c r="F13" s="8">
        <f t="shared" si="0"/>
        <v>0</v>
      </c>
    </row>
    <row r="14" spans="2:6" s="9" customFormat="1" ht="20.100000000000001" customHeight="1" x14ac:dyDescent="0.25">
      <c r="B14" s="4" t="s">
        <v>36</v>
      </c>
      <c r="C14" s="10" t="s">
        <v>3</v>
      </c>
      <c r="D14" s="5">
        <v>0</v>
      </c>
      <c r="E14" s="7"/>
      <c r="F14" s="8">
        <f t="shared" si="0"/>
        <v>0</v>
      </c>
    </row>
    <row r="15" spans="2:6" s="9" customFormat="1" ht="20.100000000000001" customHeight="1" x14ac:dyDescent="0.25">
      <c r="B15" s="4" t="s">
        <v>56</v>
      </c>
      <c r="C15" s="10" t="s">
        <v>3</v>
      </c>
      <c r="D15" s="5">
        <v>0</v>
      </c>
      <c r="E15" s="7"/>
      <c r="F15" s="8">
        <f t="shared" si="0"/>
        <v>0</v>
      </c>
    </row>
    <row r="16" spans="2:6" s="9" customFormat="1" ht="20.100000000000001" customHeight="1" x14ac:dyDescent="0.25">
      <c r="B16" s="4" t="s">
        <v>55</v>
      </c>
      <c r="C16" s="6" t="s">
        <v>3</v>
      </c>
      <c r="D16" s="5">
        <f>+D8</f>
        <v>2400</v>
      </c>
      <c r="E16" s="7"/>
      <c r="F16" s="8">
        <f t="shared" si="0"/>
        <v>0</v>
      </c>
    </row>
    <row r="17" spans="2:6" s="9" customFormat="1" ht="20.100000000000001" customHeight="1" x14ac:dyDescent="0.25">
      <c r="B17" s="4" t="s">
        <v>13</v>
      </c>
      <c r="C17" s="6" t="s">
        <v>3</v>
      </c>
      <c r="D17" s="5">
        <v>0</v>
      </c>
      <c r="E17" s="7"/>
      <c r="F17" s="8">
        <f t="shared" si="0"/>
        <v>0</v>
      </c>
    </row>
    <row r="18" spans="2:6" s="9" customFormat="1" ht="20.100000000000001" customHeight="1" x14ac:dyDescent="0.25">
      <c r="B18" s="4" t="s">
        <v>14</v>
      </c>
      <c r="C18" s="10" t="s">
        <v>3</v>
      </c>
      <c r="D18" s="5">
        <v>0</v>
      </c>
      <c r="E18" s="7"/>
      <c r="F18" s="8">
        <f t="shared" si="0"/>
        <v>0</v>
      </c>
    </row>
    <row r="19" spans="2:6" s="9" customFormat="1" ht="20.100000000000001" customHeight="1" x14ac:dyDescent="0.25">
      <c r="B19" s="4" t="s">
        <v>15</v>
      </c>
      <c r="C19" s="6" t="s">
        <v>4</v>
      </c>
      <c r="D19" s="5">
        <v>0</v>
      </c>
      <c r="E19" s="7"/>
      <c r="F19" s="8">
        <f t="shared" si="0"/>
        <v>0</v>
      </c>
    </row>
    <row r="20" spans="2:6" s="9" customFormat="1" ht="20.100000000000001" customHeight="1" x14ac:dyDescent="0.25">
      <c r="B20" s="4" t="s">
        <v>31</v>
      </c>
      <c r="C20" s="6" t="s">
        <v>4</v>
      </c>
      <c r="D20" s="5">
        <v>5</v>
      </c>
      <c r="E20" s="7"/>
      <c r="F20" s="8">
        <f t="shared" si="0"/>
        <v>0</v>
      </c>
    </row>
    <row r="21" spans="2:6" s="9" customFormat="1" ht="20.100000000000001" customHeight="1" x14ac:dyDescent="0.25">
      <c r="B21" s="4" t="s">
        <v>57</v>
      </c>
      <c r="C21" s="6" t="s">
        <v>4</v>
      </c>
      <c r="D21" s="5">
        <v>1</v>
      </c>
      <c r="E21" s="7"/>
      <c r="F21" s="8">
        <f t="shared" si="0"/>
        <v>0</v>
      </c>
    </row>
    <row r="22" spans="2:6" s="9" customFormat="1" ht="20.100000000000001" customHeight="1" x14ac:dyDescent="0.25">
      <c r="B22" s="4" t="s">
        <v>41</v>
      </c>
      <c r="C22" s="6" t="s">
        <v>4</v>
      </c>
      <c r="D22" s="5">
        <f>+D20</f>
        <v>5</v>
      </c>
      <c r="E22" s="7"/>
      <c r="F22" s="8">
        <f t="shared" si="0"/>
        <v>0</v>
      </c>
    </row>
    <row r="23" spans="2:6" s="9" customFormat="1" ht="20.100000000000001" customHeight="1" x14ac:dyDescent="0.25">
      <c r="B23" s="4" t="s">
        <v>16</v>
      </c>
      <c r="C23" s="10" t="s">
        <v>17</v>
      </c>
      <c r="D23" s="5">
        <f>+D21</f>
        <v>1</v>
      </c>
      <c r="E23" s="7"/>
      <c r="F23" s="8">
        <f t="shared" si="0"/>
        <v>0</v>
      </c>
    </row>
    <row r="24" spans="2:6" s="9" customFormat="1" ht="20.100000000000001" customHeight="1" x14ac:dyDescent="0.25">
      <c r="B24" s="4" t="s">
        <v>42</v>
      </c>
      <c r="C24" s="10" t="s">
        <v>30</v>
      </c>
      <c r="D24" s="5">
        <v>1</v>
      </c>
      <c r="E24" s="7"/>
      <c r="F24" s="8">
        <f t="shared" si="0"/>
        <v>0</v>
      </c>
    </row>
    <row r="25" spans="2:6" s="9" customFormat="1" ht="20.100000000000001" customHeight="1" x14ac:dyDescent="0.25">
      <c r="B25" s="4" t="s">
        <v>43</v>
      </c>
      <c r="C25" s="6" t="s">
        <v>18</v>
      </c>
      <c r="D25" s="5">
        <v>1</v>
      </c>
      <c r="E25" s="7"/>
      <c r="F25" s="8">
        <f t="shared" si="0"/>
        <v>0</v>
      </c>
    </row>
    <row r="26" spans="2:6" s="9" customFormat="1" ht="20.100000000000001" customHeight="1" x14ac:dyDescent="0.25">
      <c r="B26" s="4" t="s">
        <v>19</v>
      </c>
      <c r="C26" s="10" t="s">
        <v>0</v>
      </c>
      <c r="D26" s="5">
        <v>0</v>
      </c>
      <c r="E26" s="7"/>
      <c r="F26" s="8">
        <f t="shared" si="0"/>
        <v>0</v>
      </c>
    </row>
    <row r="27" spans="2:6" s="9" customFormat="1" ht="20.100000000000001" customHeight="1" x14ac:dyDescent="0.25">
      <c r="B27" s="4" t="s">
        <v>20</v>
      </c>
      <c r="C27" s="10" t="s">
        <v>3</v>
      </c>
      <c r="D27" s="5">
        <v>0</v>
      </c>
      <c r="E27" s="7"/>
      <c r="F27" s="8">
        <f t="shared" si="0"/>
        <v>0</v>
      </c>
    </row>
    <row r="28" spans="2:6" s="9" customFormat="1" ht="20.100000000000001" customHeight="1" x14ac:dyDescent="0.25">
      <c r="B28" s="4" t="s">
        <v>21</v>
      </c>
      <c r="C28" s="10" t="s">
        <v>3</v>
      </c>
      <c r="D28" s="5">
        <f>+(D8)*1.15</f>
        <v>2760</v>
      </c>
      <c r="E28" s="7"/>
      <c r="F28" s="8">
        <f t="shared" si="0"/>
        <v>0</v>
      </c>
    </row>
    <row r="29" spans="2:6" s="9" customFormat="1" ht="20.100000000000001" customHeight="1" x14ac:dyDescent="0.25">
      <c r="B29" s="4" t="s">
        <v>44</v>
      </c>
      <c r="C29" s="10" t="s">
        <v>3</v>
      </c>
      <c r="D29" s="5">
        <v>0</v>
      </c>
      <c r="E29" s="7"/>
      <c r="F29" s="8">
        <f t="shared" si="0"/>
        <v>0</v>
      </c>
    </row>
    <row r="30" spans="2:6" s="9" customFormat="1" ht="20.100000000000001" customHeight="1" x14ac:dyDescent="0.25">
      <c r="B30" s="4" t="s">
        <v>45</v>
      </c>
      <c r="C30" s="10" t="s">
        <v>3</v>
      </c>
      <c r="D30" s="5">
        <v>0</v>
      </c>
      <c r="E30" s="7"/>
      <c r="F30" s="8">
        <f t="shared" si="0"/>
        <v>0</v>
      </c>
    </row>
    <row r="31" spans="2:6" s="9" customFormat="1" ht="20.100000000000001" customHeight="1" x14ac:dyDescent="0.25">
      <c r="B31" s="4" t="s">
        <v>22</v>
      </c>
      <c r="C31" s="10" t="s">
        <v>17</v>
      </c>
      <c r="D31" s="5">
        <f>48*2</f>
        <v>96</v>
      </c>
      <c r="E31" s="7"/>
      <c r="F31" s="8">
        <f t="shared" si="0"/>
        <v>0</v>
      </c>
    </row>
    <row r="32" spans="2:6" s="9" customFormat="1" ht="20.100000000000001" customHeight="1" x14ac:dyDescent="0.25">
      <c r="B32" s="4" t="s">
        <v>23</v>
      </c>
      <c r="C32" s="10" t="s">
        <v>17</v>
      </c>
      <c r="D32" s="5">
        <v>96</v>
      </c>
      <c r="E32" s="7"/>
      <c r="F32" s="8">
        <f t="shared" si="0"/>
        <v>0</v>
      </c>
    </row>
    <row r="33" spans="2:6" s="9" customFormat="1" ht="20.100000000000001" customHeight="1" x14ac:dyDescent="0.25">
      <c r="B33" s="4" t="s">
        <v>24</v>
      </c>
      <c r="C33" s="10" t="s">
        <v>17</v>
      </c>
      <c r="D33" s="5">
        <v>2</v>
      </c>
      <c r="E33" s="7"/>
      <c r="F33" s="8">
        <f t="shared" si="0"/>
        <v>0</v>
      </c>
    </row>
    <row r="34" spans="2:6" s="9" customFormat="1" ht="20.100000000000001" customHeight="1" x14ac:dyDescent="0.25">
      <c r="B34" s="4" t="s">
        <v>25</v>
      </c>
      <c r="C34" s="10" t="s">
        <v>17</v>
      </c>
      <c r="D34" s="5">
        <v>1</v>
      </c>
      <c r="E34" s="7"/>
      <c r="F34" s="8">
        <f t="shared" si="0"/>
        <v>0</v>
      </c>
    </row>
    <row r="35" spans="2:6" s="9" customFormat="1" ht="20.100000000000001" customHeight="1" x14ac:dyDescent="0.25">
      <c r="B35" s="4" t="s">
        <v>26</v>
      </c>
      <c r="C35" s="10" t="s">
        <v>17</v>
      </c>
      <c r="D35" s="5">
        <v>0</v>
      </c>
      <c r="E35" s="7"/>
      <c r="F35" s="8">
        <f t="shared" si="0"/>
        <v>0</v>
      </c>
    </row>
    <row r="36" spans="2:6" s="9" customFormat="1" ht="20.100000000000001" customHeight="1" x14ac:dyDescent="0.25">
      <c r="B36" s="4" t="s">
        <v>27</v>
      </c>
      <c r="C36" s="10" t="s">
        <v>17</v>
      </c>
      <c r="D36" s="5">
        <v>0</v>
      </c>
      <c r="E36" s="7"/>
      <c r="F36" s="8">
        <f t="shared" si="0"/>
        <v>0</v>
      </c>
    </row>
    <row r="37" spans="2:6" s="9" customFormat="1" ht="20.100000000000001" customHeight="1" x14ac:dyDescent="0.25">
      <c r="B37" s="4" t="s">
        <v>28</v>
      </c>
      <c r="C37" s="10" t="s">
        <v>17</v>
      </c>
      <c r="D37" s="5">
        <v>0</v>
      </c>
      <c r="E37" s="7"/>
      <c r="F37" s="8">
        <f t="shared" si="0"/>
        <v>0</v>
      </c>
    </row>
    <row r="38" spans="2:6" s="9" customFormat="1" ht="20.100000000000001" customHeight="1" x14ac:dyDescent="0.25">
      <c r="B38" s="4" t="s">
        <v>29</v>
      </c>
      <c r="C38" s="10" t="s">
        <v>17</v>
      </c>
      <c r="D38" s="5">
        <v>0</v>
      </c>
      <c r="E38" s="7"/>
      <c r="F38" s="8">
        <f t="shared" si="0"/>
        <v>0</v>
      </c>
    </row>
    <row r="39" spans="2:6" s="9" customFormat="1" ht="20.100000000000001" customHeight="1" x14ac:dyDescent="0.25">
      <c r="B39" s="4" t="s">
        <v>46</v>
      </c>
      <c r="C39" s="10" t="s">
        <v>5</v>
      </c>
      <c r="D39" s="5">
        <v>1</v>
      </c>
      <c r="E39" s="7"/>
      <c r="F39" s="8">
        <f t="shared" si="0"/>
        <v>0</v>
      </c>
    </row>
    <row r="40" spans="2:6" s="9" customFormat="1" ht="20.100000000000001" customHeight="1" x14ac:dyDescent="0.25">
      <c r="B40" s="4" t="s">
        <v>47</v>
      </c>
      <c r="C40" s="10" t="s">
        <v>5</v>
      </c>
      <c r="D40" s="5">
        <v>1</v>
      </c>
      <c r="E40" s="7"/>
      <c r="F40" s="8">
        <f t="shared" si="0"/>
        <v>0</v>
      </c>
    </row>
    <row r="41" spans="2:6" s="9" customFormat="1" ht="20.100000000000001" customHeight="1" x14ac:dyDescent="0.25">
      <c r="B41" s="4" t="s">
        <v>48</v>
      </c>
      <c r="C41" s="10" t="s">
        <v>5</v>
      </c>
      <c r="D41" s="5">
        <v>1</v>
      </c>
      <c r="E41" s="7"/>
      <c r="F41" s="8">
        <f t="shared" si="0"/>
        <v>0</v>
      </c>
    </row>
    <row r="42" spans="2:6" s="9" customFormat="1" ht="20.100000000000001" customHeight="1" x14ac:dyDescent="0.25">
      <c r="B42" s="4" t="s">
        <v>49</v>
      </c>
      <c r="C42" s="10" t="s">
        <v>5</v>
      </c>
      <c r="D42" s="5">
        <v>1</v>
      </c>
      <c r="E42" s="7"/>
      <c r="F42" s="8">
        <f t="shared" si="0"/>
        <v>0</v>
      </c>
    </row>
    <row r="43" spans="2:6" s="9" customFormat="1" ht="20.100000000000001" customHeight="1" x14ac:dyDescent="0.25">
      <c r="B43" s="4" t="s">
        <v>89</v>
      </c>
      <c r="C43" s="10" t="s">
        <v>5</v>
      </c>
      <c r="D43" s="5">
        <v>1</v>
      </c>
      <c r="E43" s="7"/>
      <c r="F43" s="8">
        <f t="shared" si="0"/>
        <v>0</v>
      </c>
    </row>
    <row r="44" spans="2:6" s="18" customFormat="1" ht="20.100000000000001" customHeight="1" x14ac:dyDescent="0.25">
      <c r="B44" s="4" t="s">
        <v>90</v>
      </c>
      <c r="C44" s="10" t="s">
        <v>5</v>
      </c>
      <c r="D44" s="5">
        <v>1</v>
      </c>
      <c r="E44" s="7"/>
      <c r="F44" s="8">
        <f t="shared" si="0"/>
        <v>0</v>
      </c>
    </row>
    <row r="45" spans="2:6" s="2" customFormat="1" ht="18.75" x14ac:dyDescent="0.25">
      <c r="B45" s="17"/>
      <c r="C45" s="19"/>
    </row>
    <row r="46" spans="2:6" s="2" customFormat="1" ht="18.75" x14ac:dyDescent="0.3">
      <c r="B46" s="20"/>
      <c r="C46" s="21"/>
    </row>
    <row r="47" spans="2:6" s="2" customFormat="1" ht="18.75" x14ac:dyDescent="0.3">
      <c r="B47" s="20"/>
      <c r="C47" s="1"/>
    </row>
    <row r="48" spans="2:6" s="2" customFormat="1" x14ac:dyDescent="0.25">
      <c r="C4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47"/>
  <sheetViews>
    <sheetView showGridLines="0" workbookViewId="0">
      <selection activeCell="B12" sqref="B12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9.85546875" style="12" customWidth="1"/>
    <col min="5" max="6" width="20.5703125" style="12" customWidth="1"/>
    <col min="7" max="16384" width="9.140625" style="12"/>
  </cols>
  <sheetData>
    <row r="1" spans="2:6" x14ac:dyDescent="0.25">
      <c r="B1" s="11" t="s">
        <v>50</v>
      </c>
    </row>
    <row r="2" spans="2:6" x14ac:dyDescent="0.25">
      <c r="B2" s="13" t="s">
        <v>66</v>
      </c>
    </row>
    <row r="3" spans="2:6" x14ac:dyDescent="0.25">
      <c r="B3" s="13" t="s">
        <v>51</v>
      </c>
    </row>
    <row r="4" spans="2:6" ht="8.25" customHeight="1" x14ac:dyDescent="0.25">
      <c r="B4" s="13"/>
    </row>
    <row r="5" spans="2:6" ht="30" customHeight="1" x14ac:dyDescent="0.25">
      <c r="B5" s="14" t="s">
        <v>32</v>
      </c>
      <c r="C5" s="14" t="s">
        <v>1</v>
      </c>
      <c r="D5" s="14" t="s">
        <v>2</v>
      </c>
      <c r="E5" s="14" t="s">
        <v>33</v>
      </c>
      <c r="F5" s="14" t="s">
        <v>34</v>
      </c>
    </row>
    <row r="6" spans="2:6" s="9" customFormat="1" ht="20.100000000000001" customHeight="1" x14ac:dyDescent="0.25">
      <c r="B6" s="4" t="s">
        <v>6</v>
      </c>
      <c r="C6" s="10" t="s">
        <v>3</v>
      </c>
      <c r="D6" s="5">
        <f>87200*0.2*0.2</f>
        <v>3488</v>
      </c>
      <c r="E6" s="15"/>
      <c r="F6" s="8">
        <f>+E6*D6</f>
        <v>0</v>
      </c>
    </row>
    <row r="7" spans="2:6" s="9" customFormat="1" ht="20.100000000000001" customHeight="1" x14ac:dyDescent="0.25">
      <c r="B7" s="4" t="s">
        <v>7</v>
      </c>
      <c r="C7" s="10" t="s">
        <v>3</v>
      </c>
      <c r="D7" s="5">
        <f>87200*0.2*0.8</f>
        <v>13952</v>
      </c>
      <c r="E7" s="7"/>
      <c r="F7" s="8">
        <f t="shared" ref="F7:F44" si="0">+E7*D7</f>
        <v>0</v>
      </c>
    </row>
    <row r="8" spans="2:6" s="9" customFormat="1" ht="20.100000000000001" customHeight="1" x14ac:dyDescent="0.25">
      <c r="B8" s="4" t="s">
        <v>8</v>
      </c>
      <c r="C8" s="6" t="s">
        <v>3</v>
      </c>
      <c r="D8" s="5">
        <f>+D7+D6</f>
        <v>17440</v>
      </c>
      <c r="E8" s="7"/>
      <c r="F8" s="8">
        <f t="shared" si="0"/>
        <v>0</v>
      </c>
    </row>
    <row r="9" spans="2:6" s="9" customFormat="1" ht="20.100000000000001" customHeight="1" x14ac:dyDescent="0.25">
      <c r="B9" s="4" t="s">
        <v>9</v>
      </c>
      <c r="C9" s="6" t="s">
        <v>3</v>
      </c>
      <c r="D9" s="5">
        <f>+D6+D7</f>
        <v>17440</v>
      </c>
      <c r="E9" s="7"/>
      <c r="F9" s="8">
        <f t="shared" si="0"/>
        <v>0</v>
      </c>
    </row>
    <row r="10" spans="2:6" s="9" customFormat="1" ht="20.100000000000001" customHeight="1" x14ac:dyDescent="0.25">
      <c r="B10" s="4" t="s">
        <v>10</v>
      </c>
      <c r="C10" s="6" t="s">
        <v>3</v>
      </c>
      <c r="D10" s="5">
        <f>+D6+D7</f>
        <v>17440</v>
      </c>
      <c r="E10" s="7"/>
      <c r="F10" s="8">
        <f t="shared" si="0"/>
        <v>0</v>
      </c>
    </row>
    <row r="11" spans="2:6" s="9" customFormat="1" ht="20.100000000000001" customHeight="1" x14ac:dyDescent="0.25">
      <c r="B11" s="4" t="s">
        <v>11</v>
      </c>
      <c r="C11" s="10" t="s">
        <v>3</v>
      </c>
      <c r="D11" s="5">
        <v>0</v>
      </c>
      <c r="E11" s="7"/>
      <c r="F11" s="8">
        <f t="shared" si="0"/>
        <v>0</v>
      </c>
    </row>
    <row r="12" spans="2:6" s="9" customFormat="1" ht="20.100000000000001" customHeight="1" x14ac:dyDescent="0.25">
      <c r="B12" s="4" t="s">
        <v>12</v>
      </c>
      <c r="C12" s="10" t="s">
        <v>3</v>
      </c>
      <c r="D12" s="5">
        <v>0</v>
      </c>
      <c r="E12" s="7"/>
      <c r="F12" s="8">
        <f t="shared" si="0"/>
        <v>0</v>
      </c>
    </row>
    <row r="13" spans="2:6" s="9" customFormat="1" ht="20.100000000000001" customHeight="1" x14ac:dyDescent="0.25">
      <c r="B13" s="4" t="s">
        <v>35</v>
      </c>
      <c r="C13" s="10" t="s">
        <v>3</v>
      </c>
      <c r="D13" s="5">
        <v>0</v>
      </c>
      <c r="E13" s="7"/>
      <c r="F13" s="8">
        <f t="shared" si="0"/>
        <v>0</v>
      </c>
    </row>
    <row r="14" spans="2:6" s="9" customFormat="1" ht="20.100000000000001" customHeight="1" x14ac:dyDescent="0.25">
      <c r="B14" s="4" t="s">
        <v>36</v>
      </c>
      <c r="C14" s="10" t="s">
        <v>3</v>
      </c>
      <c r="D14" s="5">
        <v>0</v>
      </c>
      <c r="E14" s="7"/>
      <c r="F14" s="8">
        <f t="shared" si="0"/>
        <v>0</v>
      </c>
    </row>
    <row r="15" spans="2:6" s="9" customFormat="1" ht="20.100000000000001" customHeight="1" x14ac:dyDescent="0.25">
      <c r="B15" s="4" t="s">
        <v>37</v>
      </c>
      <c r="C15" s="10" t="s">
        <v>3</v>
      </c>
      <c r="D15" s="5">
        <v>0</v>
      </c>
      <c r="E15" s="7"/>
      <c r="F15" s="8">
        <f t="shared" si="0"/>
        <v>0</v>
      </c>
    </row>
    <row r="16" spans="2:6" s="9" customFormat="1" ht="20.100000000000001" customHeight="1" x14ac:dyDescent="0.25">
      <c r="B16" s="4" t="s">
        <v>38</v>
      </c>
      <c r="C16" s="6" t="s">
        <v>3</v>
      </c>
      <c r="D16" s="5">
        <f>+D6+D7</f>
        <v>17440</v>
      </c>
      <c r="E16" s="7"/>
      <c r="F16" s="8">
        <f t="shared" si="0"/>
        <v>0</v>
      </c>
    </row>
    <row r="17" spans="2:6" s="9" customFormat="1" ht="20.100000000000001" customHeight="1" x14ac:dyDescent="0.25">
      <c r="B17" s="4" t="s">
        <v>13</v>
      </c>
      <c r="C17" s="6" t="s">
        <v>3</v>
      </c>
      <c r="D17" s="5">
        <v>0</v>
      </c>
      <c r="E17" s="7"/>
      <c r="F17" s="8">
        <f t="shared" si="0"/>
        <v>0</v>
      </c>
    </row>
    <row r="18" spans="2:6" s="9" customFormat="1" ht="20.100000000000001" customHeight="1" x14ac:dyDescent="0.25">
      <c r="B18" s="4" t="s">
        <v>14</v>
      </c>
      <c r="C18" s="10" t="s">
        <v>3</v>
      </c>
      <c r="D18" s="5">
        <v>0</v>
      </c>
      <c r="E18" s="7"/>
      <c r="F18" s="8">
        <f t="shared" si="0"/>
        <v>0</v>
      </c>
    </row>
    <row r="19" spans="2:6" s="9" customFormat="1" ht="20.100000000000001" customHeight="1" x14ac:dyDescent="0.25">
      <c r="B19" s="4" t="s">
        <v>15</v>
      </c>
      <c r="C19" s="6" t="s">
        <v>4</v>
      </c>
      <c r="D19" s="5">
        <v>0</v>
      </c>
      <c r="E19" s="7"/>
      <c r="F19" s="8">
        <f t="shared" si="0"/>
        <v>0</v>
      </c>
    </row>
    <row r="20" spans="2:6" s="9" customFormat="1" ht="20.100000000000001" customHeight="1" x14ac:dyDescent="0.25">
      <c r="B20" s="4" t="s">
        <v>39</v>
      </c>
      <c r="C20" s="6" t="s">
        <v>4</v>
      </c>
      <c r="D20" s="5">
        <v>32</v>
      </c>
      <c r="E20" s="7"/>
      <c r="F20" s="8">
        <f t="shared" si="0"/>
        <v>0</v>
      </c>
    </row>
    <row r="21" spans="2:6" s="9" customFormat="1" ht="20.100000000000001" customHeight="1" x14ac:dyDescent="0.25">
      <c r="B21" s="4" t="s">
        <v>40</v>
      </c>
      <c r="C21" s="6" t="s">
        <v>4</v>
      </c>
      <c r="D21" s="5">
        <v>73</v>
      </c>
      <c r="E21" s="7"/>
      <c r="F21" s="8">
        <f t="shared" si="0"/>
        <v>0</v>
      </c>
    </row>
    <row r="22" spans="2:6" s="9" customFormat="1" ht="20.100000000000001" customHeight="1" x14ac:dyDescent="0.25">
      <c r="B22" s="4" t="s">
        <v>41</v>
      </c>
      <c r="C22" s="6" t="s">
        <v>4</v>
      </c>
      <c r="D22" s="5">
        <v>40</v>
      </c>
      <c r="E22" s="7"/>
      <c r="F22" s="8">
        <f t="shared" si="0"/>
        <v>0</v>
      </c>
    </row>
    <row r="23" spans="2:6" s="9" customFormat="1" ht="20.100000000000001" customHeight="1" x14ac:dyDescent="0.25">
      <c r="B23" s="4" t="s">
        <v>16</v>
      </c>
      <c r="C23" s="10" t="s">
        <v>17</v>
      </c>
      <c r="D23" s="5">
        <f>+D21</f>
        <v>73</v>
      </c>
      <c r="E23" s="7"/>
      <c r="F23" s="8">
        <f t="shared" si="0"/>
        <v>0</v>
      </c>
    </row>
    <row r="24" spans="2:6" s="9" customFormat="1" ht="20.100000000000001" customHeight="1" x14ac:dyDescent="0.25">
      <c r="B24" s="4" t="s">
        <v>42</v>
      </c>
      <c r="C24" s="10" t="s">
        <v>30</v>
      </c>
      <c r="D24" s="5">
        <v>50</v>
      </c>
      <c r="E24" s="7"/>
      <c r="F24" s="8">
        <f t="shared" si="0"/>
        <v>0</v>
      </c>
    </row>
    <row r="25" spans="2:6" s="9" customFormat="1" ht="20.100000000000001" customHeight="1" x14ac:dyDescent="0.25">
      <c r="B25" s="4" t="s">
        <v>43</v>
      </c>
      <c r="C25" s="6" t="s">
        <v>18</v>
      </c>
      <c r="D25" s="5">
        <v>0</v>
      </c>
      <c r="E25" s="7"/>
      <c r="F25" s="8">
        <f t="shared" si="0"/>
        <v>0</v>
      </c>
    </row>
    <row r="26" spans="2:6" s="9" customFormat="1" ht="20.100000000000001" customHeight="1" x14ac:dyDescent="0.25">
      <c r="B26" s="4" t="s">
        <v>19</v>
      </c>
      <c r="C26" s="10" t="s">
        <v>0</v>
      </c>
      <c r="D26" s="5">
        <v>0</v>
      </c>
      <c r="E26" s="7"/>
      <c r="F26" s="8">
        <f t="shared" si="0"/>
        <v>0</v>
      </c>
    </row>
    <row r="27" spans="2:6" s="9" customFormat="1" ht="20.100000000000001" customHeight="1" x14ac:dyDescent="0.25">
      <c r="B27" s="4" t="s">
        <v>20</v>
      </c>
      <c r="C27" s="10" t="s">
        <v>3</v>
      </c>
      <c r="D27" s="5">
        <v>0</v>
      </c>
      <c r="E27" s="7"/>
      <c r="F27" s="8">
        <f t="shared" si="0"/>
        <v>0</v>
      </c>
    </row>
    <row r="28" spans="2:6" s="9" customFormat="1" ht="20.100000000000001" customHeight="1" x14ac:dyDescent="0.25">
      <c r="B28" s="4" t="s">
        <v>21</v>
      </c>
      <c r="C28" s="10" t="s">
        <v>3</v>
      </c>
      <c r="D28" s="5">
        <f>+(D7+D6)*1.15</f>
        <v>20056</v>
      </c>
      <c r="E28" s="7"/>
      <c r="F28" s="8">
        <f t="shared" si="0"/>
        <v>0</v>
      </c>
    </row>
    <row r="29" spans="2:6" s="9" customFormat="1" ht="20.100000000000001" customHeight="1" x14ac:dyDescent="0.25">
      <c r="B29" s="4" t="s">
        <v>44</v>
      </c>
      <c r="C29" s="10" t="s">
        <v>3</v>
      </c>
      <c r="D29" s="5">
        <v>1500</v>
      </c>
      <c r="E29" s="7"/>
      <c r="F29" s="8">
        <f t="shared" si="0"/>
        <v>0</v>
      </c>
    </row>
    <row r="30" spans="2:6" s="9" customFormat="1" ht="20.100000000000001" customHeight="1" x14ac:dyDescent="0.25">
      <c r="B30" s="4" t="s">
        <v>45</v>
      </c>
      <c r="C30" s="10" t="s">
        <v>3</v>
      </c>
      <c r="D30" s="5">
        <f>+D28</f>
        <v>20056</v>
      </c>
      <c r="E30" s="7"/>
      <c r="F30" s="8">
        <f t="shared" si="0"/>
        <v>0</v>
      </c>
    </row>
    <row r="31" spans="2:6" s="9" customFormat="1" ht="20.100000000000001" customHeight="1" x14ac:dyDescent="0.25">
      <c r="B31" s="4" t="s">
        <v>22</v>
      </c>
      <c r="C31" s="10" t="s">
        <v>17</v>
      </c>
      <c r="D31" s="5">
        <f>48*5</f>
        <v>240</v>
      </c>
      <c r="E31" s="7"/>
      <c r="F31" s="8">
        <f t="shared" si="0"/>
        <v>0</v>
      </c>
    </row>
    <row r="32" spans="2:6" s="9" customFormat="1" ht="20.100000000000001" customHeight="1" x14ac:dyDescent="0.25">
      <c r="B32" s="4" t="s">
        <v>23</v>
      </c>
      <c r="C32" s="10" t="s">
        <v>17</v>
      </c>
      <c r="D32" s="5">
        <v>96</v>
      </c>
      <c r="E32" s="7"/>
      <c r="F32" s="8">
        <f t="shared" si="0"/>
        <v>0</v>
      </c>
    </row>
    <row r="33" spans="2:6" s="9" customFormat="1" ht="20.100000000000001" customHeight="1" x14ac:dyDescent="0.25">
      <c r="B33" s="4" t="s">
        <v>24</v>
      </c>
      <c r="C33" s="10" t="s">
        <v>17</v>
      </c>
      <c r="D33" s="5">
        <v>2</v>
      </c>
      <c r="E33" s="7"/>
      <c r="F33" s="8">
        <f t="shared" si="0"/>
        <v>0</v>
      </c>
    </row>
    <row r="34" spans="2:6" s="9" customFormat="1" ht="20.100000000000001" customHeight="1" x14ac:dyDescent="0.25">
      <c r="B34" s="4" t="s">
        <v>25</v>
      </c>
      <c r="C34" s="10" t="s">
        <v>17</v>
      </c>
      <c r="D34" s="5">
        <v>0</v>
      </c>
      <c r="E34" s="7"/>
      <c r="F34" s="8">
        <f t="shared" si="0"/>
        <v>0</v>
      </c>
    </row>
    <row r="35" spans="2:6" s="9" customFormat="1" ht="20.100000000000001" customHeight="1" x14ac:dyDescent="0.25">
      <c r="B35" s="4" t="s">
        <v>26</v>
      </c>
      <c r="C35" s="10" t="s">
        <v>17</v>
      </c>
      <c r="D35" s="5">
        <v>0</v>
      </c>
      <c r="E35" s="7"/>
      <c r="F35" s="8">
        <f t="shared" si="0"/>
        <v>0</v>
      </c>
    </row>
    <row r="36" spans="2:6" s="9" customFormat="1" ht="20.100000000000001" customHeight="1" x14ac:dyDescent="0.25">
      <c r="B36" s="4" t="s">
        <v>27</v>
      </c>
      <c r="C36" s="10" t="s">
        <v>17</v>
      </c>
      <c r="D36" s="5">
        <v>1</v>
      </c>
      <c r="E36" s="7"/>
      <c r="F36" s="8">
        <f t="shared" si="0"/>
        <v>0</v>
      </c>
    </row>
    <row r="37" spans="2:6" s="9" customFormat="1" ht="20.100000000000001" customHeight="1" x14ac:dyDescent="0.25">
      <c r="B37" s="4" t="s">
        <v>28</v>
      </c>
      <c r="C37" s="10" t="s">
        <v>17</v>
      </c>
      <c r="D37" s="5">
        <v>0</v>
      </c>
      <c r="E37" s="7"/>
      <c r="F37" s="8">
        <f t="shared" si="0"/>
        <v>0</v>
      </c>
    </row>
    <row r="38" spans="2:6" s="9" customFormat="1" ht="20.100000000000001" customHeight="1" x14ac:dyDescent="0.25">
      <c r="B38" s="4" t="s">
        <v>29</v>
      </c>
      <c r="C38" s="10" t="s">
        <v>17</v>
      </c>
      <c r="D38" s="5">
        <v>0</v>
      </c>
      <c r="E38" s="7"/>
      <c r="F38" s="8">
        <f t="shared" si="0"/>
        <v>0</v>
      </c>
    </row>
    <row r="39" spans="2:6" s="9" customFormat="1" ht="20.100000000000001" customHeight="1" x14ac:dyDescent="0.25">
      <c r="B39" s="4" t="s">
        <v>46</v>
      </c>
      <c r="C39" s="10" t="s">
        <v>5</v>
      </c>
      <c r="D39" s="5">
        <v>1</v>
      </c>
      <c r="E39" s="7"/>
      <c r="F39" s="8">
        <f t="shared" si="0"/>
        <v>0</v>
      </c>
    </row>
    <row r="40" spans="2:6" s="9" customFormat="1" ht="20.100000000000001" customHeight="1" x14ac:dyDescent="0.25">
      <c r="B40" s="4" t="s">
        <v>47</v>
      </c>
      <c r="C40" s="10" t="s">
        <v>5</v>
      </c>
      <c r="D40" s="5">
        <v>1</v>
      </c>
      <c r="E40" s="7"/>
      <c r="F40" s="8">
        <f t="shared" si="0"/>
        <v>0</v>
      </c>
    </row>
    <row r="41" spans="2:6" s="9" customFormat="1" ht="20.100000000000001" customHeight="1" x14ac:dyDescent="0.25">
      <c r="B41" s="4" t="s">
        <v>48</v>
      </c>
      <c r="C41" s="10" t="s">
        <v>5</v>
      </c>
      <c r="D41" s="5">
        <v>1</v>
      </c>
      <c r="E41" s="7"/>
      <c r="F41" s="8">
        <f t="shared" si="0"/>
        <v>0</v>
      </c>
    </row>
    <row r="42" spans="2:6" s="9" customFormat="1" ht="20.100000000000001" customHeight="1" x14ac:dyDescent="0.25">
      <c r="B42" s="4" t="s">
        <v>49</v>
      </c>
      <c r="C42" s="10" t="s">
        <v>5</v>
      </c>
      <c r="D42" s="5">
        <v>1</v>
      </c>
      <c r="E42" s="7"/>
      <c r="F42" s="8">
        <f t="shared" si="0"/>
        <v>0</v>
      </c>
    </row>
    <row r="43" spans="2:6" s="9" customFormat="1" ht="20.100000000000001" customHeight="1" x14ac:dyDescent="0.25">
      <c r="B43" s="4" t="s">
        <v>89</v>
      </c>
      <c r="C43" s="10" t="s">
        <v>5</v>
      </c>
      <c r="D43" s="5">
        <v>0</v>
      </c>
      <c r="E43" s="7"/>
      <c r="F43" s="8">
        <f t="shared" si="0"/>
        <v>0</v>
      </c>
    </row>
    <row r="44" spans="2:6" s="18" customFormat="1" ht="20.100000000000001" customHeight="1" x14ac:dyDescent="0.25">
      <c r="B44" s="4" t="s">
        <v>90</v>
      </c>
      <c r="C44" s="10" t="s">
        <v>5</v>
      </c>
      <c r="D44" s="5">
        <v>0</v>
      </c>
      <c r="E44" s="7"/>
      <c r="F44" s="8">
        <f t="shared" si="0"/>
        <v>0</v>
      </c>
    </row>
    <row r="45" spans="2:6" s="2" customFormat="1" ht="18.75" x14ac:dyDescent="0.25">
      <c r="B45" s="17"/>
      <c r="C45" s="19"/>
    </row>
    <row r="46" spans="2:6" s="2" customFormat="1" ht="18.75" x14ac:dyDescent="0.3">
      <c r="B46" s="20"/>
      <c r="C46" s="21"/>
    </row>
    <row r="47" spans="2:6" s="2" customFormat="1" ht="18.75" x14ac:dyDescent="0.3">
      <c r="B47" s="20"/>
      <c r="C47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47"/>
  <sheetViews>
    <sheetView showGridLines="0" workbookViewId="0">
      <selection activeCell="B15" sqref="B15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9.85546875" style="12" customWidth="1"/>
    <col min="5" max="6" width="20.5703125" style="12" customWidth="1"/>
    <col min="7" max="16384" width="9.140625" style="12"/>
  </cols>
  <sheetData>
    <row r="1" spans="2:6" x14ac:dyDescent="0.25">
      <c r="B1" s="11" t="s">
        <v>52</v>
      </c>
    </row>
    <row r="2" spans="2:6" x14ac:dyDescent="0.25">
      <c r="B2" s="13" t="s">
        <v>65</v>
      </c>
    </row>
    <row r="3" spans="2:6" x14ac:dyDescent="0.25">
      <c r="B3" s="13" t="s">
        <v>53</v>
      </c>
    </row>
    <row r="4" spans="2:6" ht="8.25" customHeight="1" x14ac:dyDescent="0.25">
      <c r="B4" s="13"/>
    </row>
    <row r="5" spans="2:6" ht="30" customHeight="1" x14ac:dyDescent="0.25">
      <c r="B5" s="14" t="s">
        <v>32</v>
      </c>
      <c r="C5" s="14" t="s">
        <v>1</v>
      </c>
      <c r="D5" s="14" t="s">
        <v>2</v>
      </c>
      <c r="E5" s="14" t="s">
        <v>33</v>
      </c>
      <c r="F5" s="14" t="s">
        <v>34</v>
      </c>
    </row>
    <row r="6" spans="2:6" s="9" customFormat="1" ht="20.100000000000001" customHeight="1" x14ac:dyDescent="0.25">
      <c r="B6" s="4" t="s">
        <v>6</v>
      </c>
      <c r="C6" s="10" t="s">
        <v>3</v>
      </c>
      <c r="D6" s="5">
        <f>30500*0.2*0.8</f>
        <v>4880</v>
      </c>
      <c r="E6" s="15"/>
      <c r="F6" s="8">
        <f>+E6*D6</f>
        <v>0</v>
      </c>
    </row>
    <row r="7" spans="2:6" s="9" customFormat="1" ht="20.100000000000001" customHeight="1" x14ac:dyDescent="0.25">
      <c r="B7" s="4" t="s">
        <v>7</v>
      </c>
      <c r="C7" s="10" t="s">
        <v>3</v>
      </c>
      <c r="D7" s="5">
        <f>30500*0.2*0.2</f>
        <v>1220</v>
      </c>
      <c r="E7" s="7"/>
      <c r="F7" s="8">
        <f t="shared" ref="F7:F44" si="0">+E7*D7</f>
        <v>0</v>
      </c>
    </row>
    <row r="8" spans="2:6" s="9" customFormat="1" ht="20.100000000000001" customHeight="1" x14ac:dyDescent="0.25">
      <c r="B8" s="4" t="s">
        <v>8</v>
      </c>
      <c r="C8" s="6" t="s">
        <v>3</v>
      </c>
      <c r="D8" s="5">
        <f>+D7+D6</f>
        <v>6100</v>
      </c>
      <c r="E8" s="7"/>
      <c r="F8" s="8">
        <f t="shared" si="0"/>
        <v>0</v>
      </c>
    </row>
    <row r="9" spans="2:6" s="9" customFormat="1" ht="20.100000000000001" customHeight="1" x14ac:dyDescent="0.25">
      <c r="B9" s="4" t="s">
        <v>9</v>
      </c>
      <c r="C9" s="6" t="s">
        <v>3</v>
      </c>
      <c r="D9" s="5">
        <f>+D6+D7</f>
        <v>6100</v>
      </c>
      <c r="E9" s="7"/>
      <c r="F9" s="8">
        <f t="shared" si="0"/>
        <v>0</v>
      </c>
    </row>
    <row r="10" spans="2:6" s="9" customFormat="1" ht="20.100000000000001" customHeight="1" x14ac:dyDescent="0.25">
      <c r="B10" s="4" t="s">
        <v>10</v>
      </c>
      <c r="C10" s="6" t="s">
        <v>3</v>
      </c>
      <c r="D10" s="5">
        <f>+D6+D7</f>
        <v>6100</v>
      </c>
      <c r="E10" s="7"/>
      <c r="F10" s="8">
        <f t="shared" si="0"/>
        <v>0</v>
      </c>
    </row>
    <row r="11" spans="2:6" s="9" customFormat="1" ht="20.100000000000001" customHeight="1" x14ac:dyDescent="0.25">
      <c r="B11" s="4" t="s">
        <v>11</v>
      </c>
      <c r="C11" s="10" t="s">
        <v>3</v>
      </c>
      <c r="D11" s="5">
        <v>0</v>
      </c>
      <c r="E11" s="7"/>
      <c r="F11" s="8">
        <f t="shared" si="0"/>
        <v>0</v>
      </c>
    </row>
    <row r="12" spans="2:6" s="9" customFormat="1" ht="20.100000000000001" customHeight="1" x14ac:dyDescent="0.25">
      <c r="B12" s="4" t="s">
        <v>12</v>
      </c>
      <c r="C12" s="10" t="s">
        <v>3</v>
      </c>
      <c r="D12" s="5">
        <v>0</v>
      </c>
      <c r="E12" s="7"/>
      <c r="F12" s="8">
        <f t="shared" si="0"/>
        <v>0</v>
      </c>
    </row>
    <row r="13" spans="2:6" s="9" customFormat="1" ht="20.100000000000001" customHeight="1" x14ac:dyDescent="0.25">
      <c r="B13" s="4" t="s">
        <v>35</v>
      </c>
      <c r="C13" s="10" t="s">
        <v>3</v>
      </c>
      <c r="D13" s="5">
        <v>0</v>
      </c>
      <c r="E13" s="7"/>
      <c r="F13" s="8">
        <f t="shared" si="0"/>
        <v>0</v>
      </c>
    </row>
    <row r="14" spans="2:6" s="9" customFormat="1" ht="20.100000000000001" customHeight="1" x14ac:dyDescent="0.25">
      <c r="B14" s="4" t="s">
        <v>36</v>
      </c>
      <c r="C14" s="10" t="s">
        <v>3</v>
      </c>
      <c r="D14" s="5">
        <v>0</v>
      </c>
      <c r="E14" s="7"/>
      <c r="F14" s="8">
        <f t="shared" si="0"/>
        <v>0</v>
      </c>
    </row>
    <row r="15" spans="2:6" s="9" customFormat="1" ht="20.100000000000001" customHeight="1" x14ac:dyDescent="0.25">
      <c r="B15" s="4" t="s">
        <v>37</v>
      </c>
      <c r="C15" s="10" t="s">
        <v>3</v>
      </c>
      <c r="D15" s="5">
        <v>1</v>
      </c>
      <c r="E15" s="7"/>
      <c r="F15" s="8">
        <f t="shared" si="0"/>
        <v>0</v>
      </c>
    </row>
    <row r="16" spans="2:6" s="9" customFormat="1" ht="20.100000000000001" customHeight="1" x14ac:dyDescent="0.25">
      <c r="B16" s="4" t="s">
        <v>38</v>
      </c>
      <c r="C16" s="6" t="s">
        <v>3</v>
      </c>
      <c r="D16" s="5">
        <v>30500</v>
      </c>
      <c r="E16" s="7"/>
      <c r="F16" s="8">
        <f t="shared" si="0"/>
        <v>0</v>
      </c>
    </row>
    <row r="17" spans="2:6" s="9" customFormat="1" ht="20.100000000000001" customHeight="1" x14ac:dyDescent="0.25">
      <c r="B17" s="4" t="s">
        <v>13</v>
      </c>
      <c r="C17" s="6" t="s">
        <v>3</v>
      </c>
      <c r="D17" s="5">
        <v>0</v>
      </c>
      <c r="E17" s="7"/>
      <c r="F17" s="8">
        <f t="shared" si="0"/>
        <v>0</v>
      </c>
    </row>
    <row r="18" spans="2:6" s="9" customFormat="1" ht="20.100000000000001" customHeight="1" x14ac:dyDescent="0.25">
      <c r="B18" s="4" t="s">
        <v>14</v>
      </c>
      <c r="C18" s="10" t="s">
        <v>3</v>
      </c>
      <c r="D18" s="5">
        <v>0</v>
      </c>
      <c r="E18" s="7"/>
      <c r="F18" s="8">
        <f t="shared" si="0"/>
        <v>0</v>
      </c>
    </row>
    <row r="19" spans="2:6" s="9" customFormat="1" ht="20.100000000000001" customHeight="1" x14ac:dyDescent="0.25">
      <c r="B19" s="4" t="s">
        <v>15</v>
      </c>
      <c r="C19" s="6" t="s">
        <v>4</v>
      </c>
      <c r="D19" s="5">
        <v>0</v>
      </c>
      <c r="E19" s="7"/>
      <c r="F19" s="8">
        <f t="shared" si="0"/>
        <v>0</v>
      </c>
    </row>
    <row r="20" spans="2:6" s="9" customFormat="1" ht="20.100000000000001" customHeight="1" x14ac:dyDescent="0.25">
      <c r="B20" s="4" t="s">
        <v>31</v>
      </c>
      <c r="C20" s="6" t="s">
        <v>4</v>
      </c>
      <c r="D20" s="5">
        <v>10</v>
      </c>
      <c r="E20" s="7"/>
      <c r="F20" s="8">
        <f t="shared" si="0"/>
        <v>0</v>
      </c>
    </row>
    <row r="21" spans="2:6" s="9" customFormat="1" ht="20.100000000000001" customHeight="1" x14ac:dyDescent="0.25">
      <c r="B21" s="4" t="s">
        <v>40</v>
      </c>
      <c r="C21" s="6" t="s">
        <v>4</v>
      </c>
      <c r="D21" s="5">
        <v>35</v>
      </c>
      <c r="E21" s="7"/>
      <c r="F21" s="8">
        <f t="shared" si="0"/>
        <v>0</v>
      </c>
    </row>
    <row r="22" spans="2:6" s="9" customFormat="1" ht="20.100000000000001" customHeight="1" x14ac:dyDescent="0.25">
      <c r="B22" s="4" t="s">
        <v>41</v>
      </c>
      <c r="C22" s="6" t="s">
        <v>4</v>
      </c>
      <c r="D22" s="5">
        <v>35</v>
      </c>
      <c r="E22" s="7"/>
      <c r="F22" s="8">
        <f t="shared" si="0"/>
        <v>0</v>
      </c>
    </row>
    <row r="23" spans="2:6" s="9" customFormat="1" ht="20.100000000000001" customHeight="1" x14ac:dyDescent="0.25">
      <c r="B23" s="4" t="s">
        <v>16</v>
      </c>
      <c r="C23" s="10" t="s">
        <v>17</v>
      </c>
      <c r="D23" s="5">
        <f>+D21</f>
        <v>35</v>
      </c>
      <c r="E23" s="7"/>
      <c r="F23" s="8">
        <f t="shared" si="0"/>
        <v>0</v>
      </c>
    </row>
    <row r="24" spans="2:6" s="9" customFormat="1" ht="20.100000000000001" customHeight="1" x14ac:dyDescent="0.25">
      <c r="B24" s="4" t="s">
        <v>42</v>
      </c>
      <c r="C24" s="10" t="s">
        <v>30</v>
      </c>
      <c r="D24" s="5">
        <v>50</v>
      </c>
      <c r="E24" s="7"/>
      <c r="F24" s="8">
        <f t="shared" si="0"/>
        <v>0</v>
      </c>
    </row>
    <row r="25" spans="2:6" s="9" customFormat="1" ht="20.100000000000001" customHeight="1" x14ac:dyDescent="0.25">
      <c r="B25" s="4" t="s">
        <v>43</v>
      </c>
      <c r="C25" s="6" t="s">
        <v>18</v>
      </c>
      <c r="D25" s="5">
        <v>0</v>
      </c>
      <c r="E25" s="7"/>
      <c r="F25" s="8">
        <f t="shared" si="0"/>
        <v>0</v>
      </c>
    </row>
    <row r="26" spans="2:6" s="9" customFormat="1" ht="20.100000000000001" customHeight="1" x14ac:dyDescent="0.25">
      <c r="B26" s="4" t="s">
        <v>19</v>
      </c>
      <c r="C26" s="10" t="s">
        <v>0</v>
      </c>
      <c r="D26" s="5">
        <v>0</v>
      </c>
      <c r="E26" s="7"/>
      <c r="F26" s="8">
        <f t="shared" si="0"/>
        <v>0</v>
      </c>
    </row>
    <row r="27" spans="2:6" s="9" customFormat="1" ht="20.100000000000001" customHeight="1" x14ac:dyDescent="0.25">
      <c r="B27" s="4" t="s">
        <v>20</v>
      </c>
      <c r="C27" s="10" t="s">
        <v>3</v>
      </c>
      <c r="D27" s="5">
        <v>0</v>
      </c>
      <c r="E27" s="7"/>
      <c r="F27" s="8">
        <f t="shared" si="0"/>
        <v>0</v>
      </c>
    </row>
    <row r="28" spans="2:6" s="9" customFormat="1" ht="20.100000000000001" customHeight="1" x14ac:dyDescent="0.25">
      <c r="B28" s="4" t="s">
        <v>21</v>
      </c>
      <c r="C28" s="10" t="s">
        <v>3</v>
      </c>
      <c r="D28" s="5">
        <f>+(D7+D6)*1.15</f>
        <v>7014.9999999999991</v>
      </c>
      <c r="E28" s="7"/>
      <c r="F28" s="8">
        <f t="shared" si="0"/>
        <v>0</v>
      </c>
    </row>
    <row r="29" spans="2:6" s="9" customFormat="1" ht="20.100000000000001" customHeight="1" x14ac:dyDescent="0.25">
      <c r="B29" s="4" t="s">
        <v>44</v>
      </c>
      <c r="C29" s="10" t="s">
        <v>3</v>
      </c>
      <c r="D29" s="5">
        <f>450*1.15</f>
        <v>517.5</v>
      </c>
      <c r="E29" s="7"/>
      <c r="F29" s="8">
        <f t="shared" si="0"/>
        <v>0</v>
      </c>
    </row>
    <row r="30" spans="2:6" s="9" customFormat="1" ht="20.100000000000001" customHeight="1" x14ac:dyDescent="0.25">
      <c r="B30" s="4" t="s">
        <v>45</v>
      </c>
      <c r="C30" s="10" t="s">
        <v>3</v>
      </c>
      <c r="D30" s="5">
        <f>+D28</f>
        <v>7014.9999999999991</v>
      </c>
      <c r="E30" s="7"/>
      <c r="F30" s="8">
        <f t="shared" si="0"/>
        <v>0</v>
      </c>
    </row>
    <row r="31" spans="2:6" s="9" customFormat="1" ht="20.100000000000001" customHeight="1" x14ac:dyDescent="0.25">
      <c r="B31" s="4" t="s">
        <v>22</v>
      </c>
      <c r="C31" s="10" t="s">
        <v>17</v>
      </c>
      <c r="D31" s="5">
        <f>48*2</f>
        <v>96</v>
      </c>
      <c r="E31" s="7"/>
      <c r="F31" s="8">
        <f t="shared" si="0"/>
        <v>0</v>
      </c>
    </row>
    <row r="32" spans="2:6" s="9" customFormat="1" ht="20.100000000000001" customHeight="1" x14ac:dyDescent="0.25">
      <c r="B32" s="4" t="s">
        <v>23</v>
      </c>
      <c r="C32" s="10" t="s">
        <v>17</v>
      </c>
      <c r="D32" s="5">
        <v>96</v>
      </c>
      <c r="E32" s="7"/>
      <c r="F32" s="8">
        <f t="shared" si="0"/>
        <v>0</v>
      </c>
    </row>
    <row r="33" spans="2:6" s="9" customFormat="1" ht="20.100000000000001" customHeight="1" x14ac:dyDescent="0.25">
      <c r="B33" s="4" t="s">
        <v>24</v>
      </c>
      <c r="C33" s="10" t="s">
        <v>17</v>
      </c>
      <c r="D33" s="5">
        <v>8</v>
      </c>
      <c r="E33" s="7"/>
      <c r="F33" s="8">
        <f t="shared" si="0"/>
        <v>0</v>
      </c>
    </row>
    <row r="34" spans="2:6" s="9" customFormat="1" ht="20.100000000000001" customHeight="1" x14ac:dyDescent="0.25">
      <c r="B34" s="4" t="s">
        <v>25</v>
      </c>
      <c r="C34" s="10" t="s">
        <v>17</v>
      </c>
      <c r="D34" s="5">
        <v>0</v>
      </c>
      <c r="E34" s="7"/>
      <c r="F34" s="8">
        <f t="shared" si="0"/>
        <v>0</v>
      </c>
    </row>
    <row r="35" spans="2:6" s="9" customFormat="1" ht="20.100000000000001" customHeight="1" x14ac:dyDescent="0.25">
      <c r="B35" s="4" t="s">
        <v>26</v>
      </c>
      <c r="C35" s="10" t="s">
        <v>17</v>
      </c>
      <c r="D35" s="5">
        <v>0</v>
      </c>
      <c r="E35" s="7"/>
      <c r="F35" s="8">
        <f t="shared" si="0"/>
        <v>0</v>
      </c>
    </row>
    <row r="36" spans="2:6" s="9" customFormat="1" ht="20.100000000000001" customHeight="1" x14ac:dyDescent="0.25">
      <c r="B36" s="4" t="s">
        <v>27</v>
      </c>
      <c r="C36" s="10" t="s">
        <v>17</v>
      </c>
      <c r="D36" s="5">
        <v>0</v>
      </c>
      <c r="E36" s="7"/>
      <c r="F36" s="8">
        <f t="shared" si="0"/>
        <v>0</v>
      </c>
    </row>
    <row r="37" spans="2:6" s="9" customFormat="1" ht="20.100000000000001" customHeight="1" x14ac:dyDescent="0.25">
      <c r="B37" s="4" t="s">
        <v>28</v>
      </c>
      <c r="C37" s="10" t="s">
        <v>17</v>
      </c>
      <c r="D37" s="5">
        <v>0</v>
      </c>
      <c r="E37" s="7"/>
      <c r="F37" s="8">
        <f t="shared" si="0"/>
        <v>0</v>
      </c>
    </row>
    <row r="38" spans="2:6" s="9" customFormat="1" ht="20.100000000000001" customHeight="1" x14ac:dyDescent="0.25">
      <c r="B38" s="4" t="s">
        <v>29</v>
      </c>
      <c r="C38" s="10" t="s">
        <v>17</v>
      </c>
      <c r="D38" s="5">
        <v>0</v>
      </c>
      <c r="E38" s="7"/>
      <c r="F38" s="8">
        <f t="shared" si="0"/>
        <v>0</v>
      </c>
    </row>
    <row r="39" spans="2:6" s="9" customFormat="1" ht="20.100000000000001" customHeight="1" x14ac:dyDescent="0.25">
      <c r="B39" s="4" t="s">
        <v>46</v>
      </c>
      <c r="C39" s="10" t="s">
        <v>5</v>
      </c>
      <c r="D39" s="5">
        <v>1</v>
      </c>
      <c r="E39" s="7"/>
      <c r="F39" s="8">
        <f t="shared" si="0"/>
        <v>0</v>
      </c>
    </row>
    <row r="40" spans="2:6" s="9" customFormat="1" ht="20.100000000000001" customHeight="1" x14ac:dyDescent="0.25">
      <c r="B40" s="4" t="s">
        <v>47</v>
      </c>
      <c r="C40" s="10" t="s">
        <v>5</v>
      </c>
      <c r="D40" s="5">
        <v>1</v>
      </c>
      <c r="E40" s="7"/>
      <c r="F40" s="8">
        <f t="shared" si="0"/>
        <v>0</v>
      </c>
    </row>
    <row r="41" spans="2:6" s="9" customFormat="1" ht="20.100000000000001" customHeight="1" x14ac:dyDescent="0.25">
      <c r="B41" s="4" t="s">
        <v>48</v>
      </c>
      <c r="C41" s="10" t="s">
        <v>5</v>
      </c>
      <c r="D41" s="5">
        <v>1</v>
      </c>
      <c r="E41" s="7"/>
      <c r="F41" s="8">
        <f t="shared" si="0"/>
        <v>0</v>
      </c>
    </row>
    <row r="42" spans="2:6" s="9" customFormat="1" ht="20.100000000000001" customHeight="1" x14ac:dyDescent="0.25">
      <c r="B42" s="4" t="s">
        <v>49</v>
      </c>
      <c r="C42" s="10" t="s">
        <v>5</v>
      </c>
      <c r="D42" s="5">
        <v>1</v>
      </c>
      <c r="E42" s="7"/>
      <c r="F42" s="8">
        <f t="shared" si="0"/>
        <v>0</v>
      </c>
    </row>
    <row r="43" spans="2:6" s="9" customFormat="1" ht="20.100000000000001" customHeight="1" x14ac:dyDescent="0.25">
      <c r="B43" s="4" t="s">
        <v>89</v>
      </c>
      <c r="C43" s="10" t="s">
        <v>5</v>
      </c>
      <c r="D43" s="5">
        <v>0</v>
      </c>
      <c r="E43" s="7"/>
      <c r="F43" s="8">
        <f t="shared" si="0"/>
        <v>0</v>
      </c>
    </row>
    <row r="44" spans="2:6" s="18" customFormat="1" ht="20.100000000000001" customHeight="1" x14ac:dyDescent="0.25">
      <c r="B44" s="4" t="s">
        <v>90</v>
      </c>
      <c r="C44" s="10" t="s">
        <v>5</v>
      </c>
      <c r="D44" s="5">
        <v>0</v>
      </c>
      <c r="E44" s="7"/>
      <c r="F44" s="8">
        <f t="shared" si="0"/>
        <v>0</v>
      </c>
    </row>
    <row r="45" spans="2:6" s="2" customFormat="1" ht="18.75" x14ac:dyDescent="0.25">
      <c r="B45" s="17"/>
      <c r="C45" s="19"/>
    </row>
    <row r="46" spans="2:6" ht="18.75" x14ac:dyDescent="0.3">
      <c r="B46" s="22"/>
      <c r="C46" s="16"/>
    </row>
    <row r="47" spans="2:6" ht="18.75" x14ac:dyDescent="0.3">
      <c r="B47" s="2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48"/>
  <sheetViews>
    <sheetView showGridLines="0" workbookViewId="0">
      <selection activeCell="B14" sqref="B14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9.85546875" style="12" customWidth="1"/>
    <col min="5" max="6" width="20.5703125" style="12" customWidth="1"/>
    <col min="7" max="16384" width="9.140625" style="12"/>
  </cols>
  <sheetData>
    <row r="1" spans="2:6" x14ac:dyDescent="0.25">
      <c r="B1" s="11" t="s">
        <v>54</v>
      </c>
    </row>
    <row r="2" spans="2:6" x14ac:dyDescent="0.25">
      <c r="B2" s="13" t="s">
        <v>64</v>
      </c>
    </row>
    <row r="3" spans="2:6" x14ac:dyDescent="0.25">
      <c r="B3" s="13" t="s">
        <v>60</v>
      </c>
    </row>
    <row r="4" spans="2:6" ht="8.25" customHeight="1" x14ac:dyDescent="0.25">
      <c r="B4" s="13"/>
    </row>
    <row r="5" spans="2:6" ht="30" customHeight="1" x14ac:dyDescent="0.25">
      <c r="B5" s="14" t="s">
        <v>32</v>
      </c>
      <c r="C5" s="14" t="s">
        <v>1</v>
      </c>
      <c r="D5" s="14" t="s">
        <v>2</v>
      </c>
      <c r="E5" s="14" t="s">
        <v>33</v>
      </c>
      <c r="F5" s="14" t="s">
        <v>34</v>
      </c>
    </row>
    <row r="6" spans="2:6" s="9" customFormat="1" ht="20.100000000000001" customHeight="1" x14ac:dyDescent="0.25">
      <c r="B6" s="4" t="s">
        <v>6</v>
      </c>
      <c r="C6" s="10" t="s">
        <v>3</v>
      </c>
      <c r="D6" s="5">
        <f>5700*0.8</f>
        <v>4560</v>
      </c>
      <c r="E6" s="15"/>
      <c r="F6" s="8">
        <f>+E6*D6</f>
        <v>0</v>
      </c>
    </row>
    <row r="7" spans="2:6" s="9" customFormat="1" ht="20.100000000000001" customHeight="1" x14ac:dyDescent="0.25">
      <c r="B7" s="4" t="s">
        <v>7</v>
      </c>
      <c r="C7" s="10" t="s">
        <v>3</v>
      </c>
      <c r="D7" s="5">
        <f>5700*0.2</f>
        <v>1140</v>
      </c>
      <c r="E7" s="7"/>
      <c r="F7" s="8">
        <f t="shared" ref="F7:F44" si="0">+E7*D7</f>
        <v>0</v>
      </c>
    </row>
    <row r="8" spans="2:6" s="9" customFormat="1" ht="20.100000000000001" customHeight="1" x14ac:dyDescent="0.25">
      <c r="B8" s="4" t="s">
        <v>8</v>
      </c>
      <c r="C8" s="6" t="s">
        <v>3</v>
      </c>
      <c r="D8" s="5">
        <f>+D7+D6</f>
        <v>5700</v>
      </c>
      <c r="E8" s="7"/>
      <c r="F8" s="8">
        <f t="shared" si="0"/>
        <v>0</v>
      </c>
    </row>
    <row r="9" spans="2:6" s="9" customFormat="1" ht="20.100000000000001" customHeight="1" x14ac:dyDescent="0.25">
      <c r="B9" s="4" t="s">
        <v>9</v>
      </c>
      <c r="C9" s="6" t="s">
        <v>3</v>
      </c>
      <c r="D9" s="5">
        <f>+D6+D7</f>
        <v>5700</v>
      </c>
      <c r="E9" s="7"/>
      <c r="F9" s="8">
        <f t="shared" si="0"/>
        <v>0</v>
      </c>
    </row>
    <row r="10" spans="2:6" s="9" customFormat="1" ht="20.100000000000001" customHeight="1" x14ac:dyDescent="0.25">
      <c r="B10" s="4" t="s">
        <v>10</v>
      </c>
      <c r="C10" s="6" t="s">
        <v>3</v>
      </c>
      <c r="D10" s="5">
        <f>+D6+D7</f>
        <v>5700</v>
      </c>
      <c r="E10" s="7"/>
      <c r="F10" s="8">
        <f t="shared" si="0"/>
        <v>0</v>
      </c>
    </row>
    <row r="11" spans="2:6" s="9" customFormat="1" ht="20.100000000000001" customHeight="1" x14ac:dyDescent="0.25">
      <c r="B11" s="4" t="s">
        <v>11</v>
      </c>
      <c r="C11" s="10" t="s">
        <v>3</v>
      </c>
      <c r="D11" s="5">
        <v>0</v>
      </c>
      <c r="E11" s="7"/>
      <c r="F11" s="8">
        <f t="shared" si="0"/>
        <v>0</v>
      </c>
    </row>
    <row r="12" spans="2:6" s="9" customFormat="1" ht="20.100000000000001" customHeight="1" x14ac:dyDescent="0.25">
      <c r="B12" s="4" t="s">
        <v>12</v>
      </c>
      <c r="C12" s="10" t="s">
        <v>3</v>
      </c>
      <c r="D12" s="5">
        <v>0</v>
      </c>
      <c r="E12" s="7"/>
      <c r="F12" s="8">
        <f t="shared" si="0"/>
        <v>0</v>
      </c>
    </row>
    <row r="13" spans="2:6" s="9" customFormat="1" ht="20.100000000000001" customHeight="1" x14ac:dyDescent="0.25">
      <c r="B13" s="4" t="s">
        <v>35</v>
      </c>
      <c r="C13" s="10" t="s">
        <v>3</v>
      </c>
      <c r="D13" s="5">
        <v>0</v>
      </c>
      <c r="E13" s="7"/>
      <c r="F13" s="8">
        <f t="shared" si="0"/>
        <v>0</v>
      </c>
    </row>
    <row r="14" spans="2:6" s="9" customFormat="1" ht="20.100000000000001" customHeight="1" x14ac:dyDescent="0.25">
      <c r="B14" s="4" t="s">
        <v>36</v>
      </c>
      <c r="C14" s="10" t="s">
        <v>3</v>
      </c>
      <c r="D14" s="5">
        <v>0</v>
      </c>
      <c r="E14" s="7"/>
      <c r="F14" s="8">
        <f t="shared" si="0"/>
        <v>0</v>
      </c>
    </row>
    <row r="15" spans="2:6" s="9" customFormat="1" ht="20.100000000000001" customHeight="1" x14ac:dyDescent="0.25">
      <c r="B15" s="4" t="s">
        <v>56</v>
      </c>
      <c r="C15" s="10" t="s">
        <v>3</v>
      </c>
      <c r="D15" s="5">
        <v>1</v>
      </c>
      <c r="E15" s="7"/>
      <c r="F15" s="8">
        <f t="shared" si="0"/>
        <v>0</v>
      </c>
    </row>
    <row r="16" spans="2:6" s="9" customFormat="1" ht="20.100000000000001" customHeight="1" x14ac:dyDescent="0.25">
      <c r="B16" s="4" t="s">
        <v>55</v>
      </c>
      <c r="C16" s="6" t="s">
        <v>3</v>
      </c>
      <c r="D16" s="5">
        <f>+D8</f>
        <v>5700</v>
      </c>
      <c r="E16" s="7"/>
      <c r="F16" s="8">
        <f t="shared" si="0"/>
        <v>0</v>
      </c>
    </row>
    <row r="17" spans="2:6" s="9" customFormat="1" ht="20.100000000000001" customHeight="1" x14ac:dyDescent="0.25">
      <c r="B17" s="4" t="s">
        <v>13</v>
      </c>
      <c r="C17" s="6" t="s">
        <v>3</v>
      </c>
      <c r="D17" s="5">
        <v>0</v>
      </c>
      <c r="E17" s="7"/>
      <c r="F17" s="8">
        <f t="shared" si="0"/>
        <v>0</v>
      </c>
    </row>
    <row r="18" spans="2:6" s="9" customFormat="1" ht="20.100000000000001" customHeight="1" x14ac:dyDescent="0.25">
      <c r="B18" s="4" t="s">
        <v>14</v>
      </c>
      <c r="C18" s="10" t="s">
        <v>3</v>
      </c>
      <c r="D18" s="5">
        <v>0</v>
      </c>
      <c r="E18" s="7"/>
      <c r="F18" s="8">
        <f t="shared" si="0"/>
        <v>0</v>
      </c>
    </row>
    <row r="19" spans="2:6" s="9" customFormat="1" ht="20.100000000000001" customHeight="1" x14ac:dyDescent="0.25">
      <c r="B19" s="4" t="s">
        <v>15</v>
      </c>
      <c r="C19" s="6" t="s">
        <v>4</v>
      </c>
      <c r="D19" s="5">
        <v>0</v>
      </c>
      <c r="E19" s="7"/>
      <c r="F19" s="8">
        <f t="shared" si="0"/>
        <v>0</v>
      </c>
    </row>
    <row r="20" spans="2:6" s="9" customFormat="1" ht="20.100000000000001" customHeight="1" x14ac:dyDescent="0.25">
      <c r="B20" s="4" t="s">
        <v>31</v>
      </c>
      <c r="C20" s="6" t="s">
        <v>4</v>
      </c>
      <c r="D20" s="5">
        <v>13</v>
      </c>
      <c r="E20" s="7"/>
      <c r="F20" s="8">
        <f t="shared" si="0"/>
        <v>0</v>
      </c>
    </row>
    <row r="21" spans="2:6" s="9" customFormat="1" ht="20.100000000000001" customHeight="1" x14ac:dyDescent="0.25">
      <c r="B21" s="4" t="s">
        <v>57</v>
      </c>
      <c r="C21" s="6" t="s">
        <v>4</v>
      </c>
      <c r="D21" s="5">
        <v>2</v>
      </c>
      <c r="E21" s="7"/>
      <c r="F21" s="8">
        <f t="shared" si="0"/>
        <v>0</v>
      </c>
    </row>
    <row r="22" spans="2:6" s="9" customFormat="1" ht="20.100000000000001" customHeight="1" x14ac:dyDescent="0.25">
      <c r="B22" s="4" t="s">
        <v>41</v>
      </c>
      <c r="C22" s="6" t="s">
        <v>4</v>
      </c>
      <c r="D22" s="5">
        <f>+D20</f>
        <v>13</v>
      </c>
      <c r="E22" s="7"/>
      <c r="F22" s="8">
        <f t="shared" si="0"/>
        <v>0</v>
      </c>
    </row>
    <row r="23" spans="2:6" s="9" customFormat="1" ht="20.100000000000001" customHeight="1" x14ac:dyDescent="0.25">
      <c r="B23" s="4" t="s">
        <v>16</v>
      </c>
      <c r="C23" s="10" t="s">
        <v>17</v>
      </c>
      <c r="D23" s="5">
        <f>+D21</f>
        <v>2</v>
      </c>
      <c r="E23" s="7"/>
      <c r="F23" s="8">
        <f t="shared" si="0"/>
        <v>0</v>
      </c>
    </row>
    <row r="24" spans="2:6" s="9" customFormat="1" ht="20.100000000000001" customHeight="1" x14ac:dyDescent="0.25">
      <c r="B24" s="4" t="s">
        <v>42</v>
      </c>
      <c r="C24" s="10" t="s">
        <v>30</v>
      </c>
      <c r="D24" s="5">
        <v>1</v>
      </c>
      <c r="E24" s="7"/>
      <c r="F24" s="8">
        <f t="shared" si="0"/>
        <v>0</v>
      </c>
    </row>
    <row r="25" spans="2:6" s="9" customFormat="1" ht="20.100000000000001" customHeight="1" x14ac:dyDescent="0.25">
      <c r="B25" s="4" t="s">
        <v>43</v>
      </c>
      <c r="C25" s="6" t="s">
        <v>18</v>
      </c>
      <c r="D25" s="5">
        <v>1</v>
      </c>
      <c r="E25" s="7"/>
      <c r="F25" s="8">
        <f t="shared" si="0"/>
        <v>0</v>
      </c>
    </row>
    <row r="26" spans="2:6" s="9" customFormat="1" ht="20.100000000000001" customHeight="1" x14ac:dyDescent="0.25">
      <c r="B26" s="4" t="s">
        <v>19</v>
      </c>
      <c r="C26" s="10" t="s">
        <v>0</v>
      </c>
      <c r="D26" s="5">
        <v>0</v>
      </c>
      <c r="E26" s="7"/>
      <c r="F26" s="8">
        <f t="shared" si="0"/>
        <v>0</v>
      </c>
    </row>
    <row r="27" spans="2:6" s="9" customFormat="1" ht="20.100000000000001" customHeight="1" x14ac:dyDescent="0.25">
      <c r="B27" s="4" t="s">
        <v>20</v>
      </c>
      <c r="C27" s="10" t="s">
        <v>3</v>
      </c>
      <c r="D27" s="5">
        <v>0</v>
      </c>
      <c r="E27" s="7"/>
      <c r="F27" s="8">
        <f t="shared" si="0"/>
        <v>0</v>
      </c>
    </row>
    <row r="28" spans="2:6" s="9" customFormat="1" ht="20.100000000000001" customHeight="1" x14ac:dyDescent="0.25">
      <c r="B28" s="4" t="s">
        <v>21</v>
      </c>
      <c r="C28" s="10" t="s">
        <v>3</v>
      </c>
      <c r="D28" s="5">
        <v>0</v>
      </c>
      <c r="E28" s="7"/>
      <c r="F28" s="8">
        <f t="shared" si="0"/>
        <v>0</v>
      </c>
    </row>
    <row r="29" spans="2:6" s="9" customFormat="1" ht="20.100000000000001" customHeight="1" x14ac:dyDescent="0.25">
      <c r="B29" s="4" t="s">
        <v>44</v>
      </c>
      <c r="C29" s="10" t="s">
        <v>3</v>
      </c>
      <c r="D29" s="5">
        <f>+(D6+D7)*1.15</f>
        <v>6554.9999999999991</v>
      </c>
      <c r="E29" s="7"/>
      <c r="F29" s="8">
        <f t="shared" si="0"/>
        <v>0</v>
      </c>
    </row>
    <row r="30" spans="2:6" s="9" customFormat="1" ht="20.100000000000001" customHeight="1" x14ac:dyDescent="0.25">
      <c r="B30" s="4" t="s">
        <v>45</v>
      </c>
      <c r="C30" s="10" t="s">
        <v>3</v>
      </c>
      <c r="D30" s="5">
        <f>+D28</f>
        <v>0</v>
      </c>
      <c r="E30" s="7"/>
      <c r="F30" s="8">
        <f t="shared" si="0"/>
        <v>0</v>
      </c>
    </row>
    <row r="31" spans="2:6" s="9" customFormat="1" ht="20.100000000000001" customHeight="1" x14ac:dyDescent="0.25">
      <c r="B31" s="4" t="s">
        <v>22</v>
      </c>
      <c r="C31" s="10" t="s">
        <v>17</v>
      </c>
      <c r="D31" s="5">
        <f>48*4</f>
        <v>192</v>
      </c>
      <c r="E31" s="7"/>
      <c r="F31" s="8">
        <f t="shared" si="0"/>
        <v>0</v>
      </c>
    </row>
    <row r="32" spans="2:6" s="9" customFormat="1" ht="20.100000000000001" customHeight="1" x14ac:dyDescent="0.25">
      <c r="B32" s="4" t="s">
        <v>23</v>
      </c>
      <c r="C32" s="10" t="s">
        <v>17</v>
      </c>
      <c r="D32" s="5">
        <v>96</v>
      </c>
      <c r="E32" s="7"/>
      <c r="F32" s="8">
        <f t="shared" si="0"/>
        <v>0</v>
      </c>
    </row>
    <row r="33" spans="2:6" s="9" customFormat="1" ht="20.100000000000001" customHeight="1" x14ac:dyDescent="0.25">
      <c r="B33" s="4" t="s">
        <v>24</v>
      </c>
      <c r="C33" s="10" t="s">
        <v>17</v>
      </c>
      <c r="D33" s="5">
        <v>4</v>
      </c>
      <c r="E33" s="7"/>
      <c r="F33" s="8">
        <f t="shared" si="0"/>
        <v>0</v>
      </c>
    </row>
    <row r="34" spans="2:6" s="9" customFormat="1" ht="20.100000000000001" customHeight="1" x14ac:dyDescent="0.25">
      <c r="B34" s="4" t="s">
        <v>25</v>
      </c>
      <c r="C34" s="10" t="s">
        <v>17</v>
      </c>
      <c r="D34" s="5">
        <v>0</v>
      </c>
      <c r="E34" s="7"/>
      <c r="F34" s="8">
        <f t="shared" si="0"/>
        <v>0</v>
      </c>
    </row>
    <row r="35" spans="2:6" s="9" customFormat="1" ht="20.100000000000001" customHeight="1" x14ac:dyDescent="0.25">
      <c r="B35" s="4" t="s">
        <v>26</v>
      </c>
      <c r="C35" s="10" t="s">
        <v>17</v>
      </c>
      <c r="D35" s="5">
        <v>0</v>
      </c>
      <c r="E35" s="7"/>
      <c r="F35" s="8">
        <f t="shared" si="0"/>
        <v>0</v>
      </c>
    </row>
    <row r="36" spans="2:6" s="9" customFormat="1" ht="20.100000000000001" customHeight="1" x14ac:dyDescent="0.25">
      <c r="B36" s="4" t="s">
        <v>27</v>
      </c>
      <c r="C36" s="10" t="s">
        <v>17</v>
      </c>
      <c r="D36" s="5">
        <v>1</v>
      </c>
      <c r="E36" s="7"/>
      <c r="F36" s="8">
        <f t="shared" si="0"/>
        <v>0</v>
      </c>
    </row>
    <row r="37" spans="2:6" s="9" customFormat="1" ht="20.100000000000001" customHeight="1" x14ac:dyDescent="0.25">
      <c r="B37" s="4" t="s">
        <v>28</v>
      </c>
      <c r="C37" s="10" t="s">
        <v>17</v>
      </c>
      <c r="D37" s="5">
        <v>0</v>
      </c>
      <c r="E37" s="7"/>
      <c r="F37" s="8">
        <f t="shared" si="0"/>
        <v>0</v>
      </c>
    </row>
    <row r="38" spans="2:6" s="9" customFormat="1" ht="20.100000000000001" customHeight="1" x14ac:dyDescent="0.25">
      <c r="B38" s="4" t="s">
        <v>29</v>
      </c>
      <c r="C38" s="10" t="s">
        <v>17</v>
      </c>
      <c r="D38" s="5">
        <v>0</v>
      </c>
      <c r="E38" s="7"/>
      <c r="F38" s="8">
        <f t="shared" si="0"/>
        <v>0</v>
      </c>
    </row>
    <row r="39" spans="2:6" s="9" customFormat="1" ht="20.100000000000001" customHeight="1" x14ac:dyDescent="0.25">
      <c r="B39" s="4" t="s">
        <v>46</v>
      </c>
      <c r="C39" s="10" t="s">
        <v>5</v>
      </c>
      <c r="D39" s="5">
        <v>1</v>
      </c>
      <c r="E39" s="7"/>
      <c r="F39" s="8">
        <f t="shared" si="0"/>
        <v>0</v>
      </c>
    </row>
    <row r="40" spans="2:6" s="9" customFormat="1" ht="20.100000000000001" customHeight="1" x14ac:dyDescent="0.25">
      <c r="B40" s="4" t="s">
        <v>47</v>
      </c>
      <c r="C40" s="10" t="s">
        <v>5</v>
      </c>
      <c r="D40" s="5">
        <v>1</v>
      </c>
      <c r="E40" s="7"/>
      <c r="F40" s="8">
        <f t="shared" si="0"/>
        <v>0</v>
      </c>
    </row>
    <row r="41" spans="2:6" s="9" customFormat="1" ht="20.100000000000001" customHeight="1" x14ac:dyDescent="0.25">
      <c r="B41" s="4" t="s">
        <v>48</v>
      </c>
      <c r="C41" s="10" t="s">
        <v>5</v>
      </c>
      <c r="D41" s="5">
        <v>1</v>
      </c>
      <c r="E41" s="7"/>
      <c r="F41" s="8">
        <f t="shared" si="0"/>
        <v>0</v>
      </c>
    </row>
    <row r="42" spans="2:6" s="9" customFormat="1" ht="20.100000000000001" customHeight="1" x14ac:dyDescent="0.25">
      <c r="B42" s="4" t="s">
        <v>49</v>
      </c>
      <c r="C42" s="10" t="s">
        <v>5</v>
      </c>
      <c r="D42" s="5">
        <v>1</v>
      </c>
      <c r="E42" s="7"/>
      <c r="F42" s="8">
        <f t="shared" si="0"/>
        <v>0</v>
      </c>
    </row>
    <row r="43" spans="2:6" s="9" customFormat="1" ht="20.100000000000001" customHeight="1" x14ac:dyDescent="0.25">
      <c r="B43" s="4" t="s">
        <v>89</v>
      </c>
      <c r="C43" s="10" t="s">
        <v>5</v>
      </c>
      <c r="D43" s="5">
        <v>0</v>
      </c>
      <c r="E43" s="7"/>
      <c r="F43" s="8">
        <f t="shared" si="0"/>
        <v>0</v>
      </c>
    </row>
    <row r="44" spans="2:6" s="18" customFormat="1" ht="20.100000000000001" customHeight="1" x14ac:dyDescent="0.25">
      <c r="B44" s="4" t="s">
        <v>90</v>
      </c>
      <c r="C44" s="10" t="s">
        <v>5</v>
      </c>
      <c r="D44" s="5">
        <v>0</v>
      </c>
      <c r="E44" s="7"/>
      <c r="F44" s="8">
        <f t="shared" si="0"/>
        <v>0</v>
      </c>
    </row>
    <row r="45" spans="2:6" s="2" customFormat="1" ht="18.75" x14ac:dyDescent="0.25">
      <c r="B45" s="17"/>
      <c r="C45" s="19"/>
    </row>
    <row r="46" spans="2:6" s="2" customFormat="1" ht="18.75" x14ac:dyDescent="0.3">
      <c r="B46" s="20"/>
      <c r="C46" s="21"/>
    </row>
    <row r="47" spans="2:6" s="2" customFormat="1" ht="18.75" x14ac:dyDescent="0.3">
      <c r="B47" s="20"/>
      <c r="C47" s="1"/>
    </row>
    <row r="48" spans="2:6" s="2" customFormat="1" x14ac:dyDescent="0.25">
      <c r="C48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47"/>
  <sheetViews>
    <sheetView showGridLines="0" workbookViewId="0">
      <selection activeCell="B8" sqref="B8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9.85546875" style="12" customWidth="1"/>
    <col min="5" max="6" width="20.5703125" style="12" customWidth="1"/>
    <col min="7" max="16384" width="9.140625" style="12"/>
  </cols>
  <sheetData>
    <row r="1" spans="2:6" x14ac:dyDescent="0.25">
      <c r="B1" s="11" t="s">
        <v>58</v>
      </c>
    </row>
    <row r="2" spans="2:6" x14ac:dyDescent="0.25">
      <c r="B2" s="13" t="s">
        <v>63</v>
      </c>
    </row>
    <row r="3" spans="2:6" x14ac:dyDescent="0.25">
      <c r="B3" s="13" t="s">
        <v>59</v>
      </c>
    </row>
    <row r="4" spans="2:6" ht="8.25" customHeight="1" x14ac:dyDescent="0.25">
      <c r="B4" s="13"/>
    </row>
    <row r="5" spans="2:6" ht="30" customHeight="1" x14ac:dyDescent="0.25">
      <c r="B5" s="14" t="s">
        <v>32</v>
      </c>
      <c r="C5" s="14" t="s">
        <v>1</v>
      </c>
      <c r="D5" s="14" t="s">
        <v>2</v>
      </c>
      <c r="E5" s="14" t="s">
        <v>33</v>
      </c>
      <c r="F5" s="14" t="s">
        <v>34</v>
      </c>
    </row>
    <row r="6" spans="2:6" s="9" customFormat="1" ht="20.100000000000001" customHeight="1" x14ac:dyDescent="0.25">
      <c r="B6" s="4" t="s">
        <v>6</v>
      </c>
      <c r="C6" s="10" t="s">
        <v>3</v>
      </c>
      <c r="D6" s="5">
        <f>(17300*0.2)+1300</f>
        <v>4760</v>
      </c>
      <c r="E6" s="15"/>
      <c r="F6" s="8">
        <f>+E6*D6</f>
        <v>0</v>
      </c>
    </row>
    <row r="7" spans="2:6" s="9" customFormat="1" ht="20.100000000000001" customHeight="1" x14ac:dyDescent="0.25">
      <c r="B7" s="4" t="s">
        <v>7</v>
      </c>
      <c r="C7" s="10" t="s">
        <v>3</v>
      </c>
      <c r="D7" s="5">
        <f>(5000*0.2)</f>
        <v>1000</v>
      </c>
      <c r="E7" s="7"/>
      <c r="F7" s="8">
        <f t="shared" ref="F7:F44" si="0">+E7*D7</f>
        <v>0</v>
      </c>
    </row>
    <row r="8" spans="2:6" s="9" customFormat="1" ht="20.100000000000001" customHeight="1" x14ac:dyDescent="0.25">
      <c r="B8" s="4" t="s">
        <v>8</v>
      </c>
      <c r="C8" s="6" t="s">
        <v>3</v>
      </c>
      <c r="D8" s="5">
        <f>+D7+D6</f>
        <v>5760</v>
      </c>
      <c r="E8" s="7"/>
      <c r="F8" s="8">
        <f t="shared" si="0"/>
        <v>0</v>
      </c>
    </row>
    <row r="9" spans="2:6" s="9" customFormat="1" ht="20.100000000000001" customHeight="1" x14ac:dyDescent="0.25">
      <c r="B9" s="4" t="s">
        <v>9</v>
      </c>
      <c r="C9" s="6" t="s">
        <v>3</v>
      </c>
      <c r="D9" s="5">
        <f>+D6+D7</f>
        <v>5760</v>
      </c>
      <c r="E9" s="7"/>
      <c r="F9" s="8">
        <f t="shared" si="0"/>
        <v>0</v>
      </c>
    </row>
    <row r="10" spans="2:6" s="9" customFormat="1" ht="20.100000000000001" customHeight="1" x14ac:dyDescent="0.25">
      <c r="B10" s="4" t="s">
        <v>10</v>
      </c>
      <c r="C10" s="6" t="s">
        <v>3</v>
      </c>
      <c r="D10" s="5">
        <f>+D6+D7</f>
        <v>5760</v>
      </c>
      <c r="E10" s="7"/>
      <c r="F10" s="8">
        <f t="shared" si="0"/>
        <v>0</v>
      </c>
    </row>
    <row r="11" spans="2:6" s="9" customFormat="1" ht="20.100000000000001" customHeight="1" x14ac:dyDescent="0.25">
      <c r="B11" s="4" t="s">
        <v>11</v>
      </c>
      <c r="C11" s="10" t="s">
        <v>3</v>
      </c>
      <c r="D11" s="5">
        <v>0</v>
      </c>
      <c r="E11" s="7"/>
      <c r="F11" s="8">
        <f t="shared" si="0"/>
        <v>0</v>
      </c>
    </row>
    <row r="12" spans="2:6" s="9" customFormat="1" ht="20.100000000000001" customHeight="1" x14ac:dyDescent="0.25">
      <c r="B12" s="4" t="s">
        <v>12</v>
      </c>
      <c r="C12" s="10" t="s">
        <v>3</v>
      </c>
      <c r="D12" s="5">
        <v>0</v>
      </c>
      <c r="E12" s="7"/>
      <c r="F12" s="8">
        <f t="shared" si="0"/>
        <v>0</v>
      </c>
    </row>
    <row r="13" spans="2:6" s="9" customFormat="1" ht="20.100000000000001" customHeight="1" x14ac:dyDescent="0.25">
      <c r="B13" s="4" t="s">
        <v>35</v>
      </c>
      <c r="C13" s="10" t="s">
        <v>3</v>
      </c>
      <c r="D13" s="5">
        <v>0</v>
      </c>
      <c r="E13" s="7"/>
      <c r="F13" s="8">
        <f t="shared" si="0"/>
        <v>0</v>
      </c>
    </row>
    <row r="14" spans="2:6" s="9" customFormat="1" ht="20.100000000000001" customHeight="1" x14ac:dyDescent="0.25">
      <c r="B14" s="4" t="s">
        <v>36</v>
      </c>
      <c r="C14" s="10" t="s">
        <v>3</v>
      </c>
      <c r="D14" s="5">
        <v>0</v>
      </c>
      <c r="E14" s="7"/>
      <c r="F14" s="8">
        <f t="shared" si="0"/>
        <v>0</v>
      </c>
    </row>
    <row r="15" spans="2:6" s="9" customFormat="1" ht="20.100000000000001" customHeight="1" x14ac:dyDescent="0.25">
      <c r="B15" s="4" t="s">
        <v>37</v>
      </c>
      <c r="C15" s="10" t="s">
        <v>3</v>
      </c>
      <c r="D15" s="5">
        <v>0</v>
      </c>
      <c r="E15" s="7"/>
      <c r="F15" s="8">
        <f t="shared" si="0"/>
        <v>0</v>
      </c>
    </row>
    <row r="16" spans="2:6" s="9" customFormat="1" ht="20.100000000000001" customHeight="1" x14ac:dyDescent="0.25">
      <c r="B16" s="4" t="s">
        <v>38</v>
      </c>
      <c r="C16" s="6" t="s">
        <v>3</v>
      </c>
      <c r="D16" s="5">
        <f>22300+1300</f>
        <v>23600</v>
      </c>
      <c r="E16" s="7"/>
      <c r="F16" s="8">
        <f t="shared" si="0"/>
        <v>0</v>
      </c>
    </row>
    <row r="17" spans="2:6" s="9" customFormat="1" ht="20.100000000000001" customHeight="1" x14ac:dyDescent="0.25">
      <c r="B17" s="4" t="s">
        <v>13</v>
      </c>
      <c r="C17" s="6" t="s">
        <v>3</v>
      </c>
      <c r="D17" s="5">
        <v>0</v>
      </c>
      <c r="E17" s="7"/>
      <c r="F17" s="8">
        <f t="shared" si="0"/>
        <v>0</v>
      </c>
    </row>
    <row r="18" spans="2:6" s="9" customFormat="1" ht="20.100000000000001" customHeight="1" x14ac:dyDescent="0.25">
      <c r="B18" s="4" t="s">
        <v>14</v>
      </c>
      <c r="C18" s="10" t="s">
        <v>3</v>
      </c>
      <c r="D18" s="5">
        <v>0</v>
      </c>
      <c r="E18" s="7"/>
      <c r="F18" s="8">
        <f t="shared" si="0"/>
        <v>0</v>
      </c>
    </row>
    <row r="19" spans="2:6" s="9" customFormat="1" ht="20.100000000000001" customHeight="1" x14ac:dyDescent="0.25">
      <c r="B19" s="4" t="s">
        <v>15</v>
      </c>
      <c r="C19" s="6" t="s">
        <v>4</v>
      </c>
      <c r="D19" s="5">
        <v>0</v>
      </c>
      <c r="E19" s="7"/>
      <c r="F19" s="8">
        <f t="shared" si="0"/>
        <v>0</v>
      </c>
    </row>
    <row r="20" spans="2:6" s="9" customFormat="1" ht="20.100000000000001" customHeight="1" x14ac:dyDescent="0.25">
      <c r="B20" s="4" t="s">
        <v>39</v>
      </c>
      <c r="C20" s="6" t="s">
        <v>4</v>
      </c>
      <c r="D20" s="5">
        <v>6</v>
      </c>
      <c r="E20" s="7"/>
      <c r="F20" s="8">
        <f t="shared" si="0"/>
        <v>0</v>
      </c>
    </row>
    <row r="21" spans="2:6" s="9" customFormat="1" ht="20.100000000000001" customHeight="1" x14ac:dyDescent="0.25">
      <c r="B21" s="4" t="s">
        <v>40</v>
      </c>
      <c r="C21" s="6" t="s">
        <v>4</v>
      </c>
      <c r="D21" s="5">
        <v>40</v>
      </c>
      <c r="E21" s="7"/>
      <c r="F21" s="8">
        <f t="shared" si="0"/>
        <v>0</v>
      </c>
    </row>
    <row r="22" spans="2:6" s="9" customFormat="1" ht="20.100000000000001" customHeight="1" x14ac:dyDescent="0.25">
      <c r="B22" s="4" t="s">
        <v>41</v>
      </c>
      <c r="C22" s="6" t="s">
        <v>4</v>
      </c>
      <c r="D22" s="5">
        <v>26</v>
      </c>
      <c r="E22" s="7"/>
      <c r="F22" s="8">
        <f t="shared" si="0"/>
        <v>0</v>
      </c>
    </row>
    <row r="23" spans="2:6" s="9" customFormat="1" ht="20.100000000000001" customHeight="1" x14ac:dyDescent="0.25">
      <c r="B23" s="4" t="s">
        <v>16</v>
      </c>
      <c r="C23" s="10" t="s">
        <v>17</v>
      </c>
      <c r="D23" s="5">
        <f>+D21</f>
        <v>40</v>
      </c>
      <c r="E23" s="7"/>
      <c r="F23" s="8">
        <f t="shared" si="0"/>
        <v>0</v>
      </c>
    </row>
    <row r="24" spans="2:6" s="9" customFormat="1" ht="20.100000000000001" customHeight="1" x14ac:dyDescent="0.25">
      <c r="B24" s="4" t="s">
        <v>42</v>
      </c>
      <c r="C24" s="10" t="s">
        <v>30</v>
      </c>
      <c r="D24" s="5">
        <v>40</v>
      </c>
      <c r="E24" s="7"/>
      <c r="F24" s="8">
        <f t="shared" si="0"/>
        <v>0</v>
      </c>
    </row>
    <row r="25" spans="2:6" s="9" customFormat="1" ht="20.100000000000001" customHeight="1" x14ac:dyDescent="0.25">
      <c r="B25" s="4" t="s">
        <v>43</v>
      </c>
      <c r="C25" s="6" t="s">
        <v>18</v>
      </c>
      <c r="D25" s="5">
        <v>0</v>
      </c>
      <c r="E25" s="7"/>
      <c r="F25" s="8">
        <f t="shared" si="0"/>
        <v>0</v>
      </c>
    </row>
    <row r="26" spans="2:6" s="9" customFormat="1" ht="20.100000000000001" customHeight="1" x14ac:dyDescent="0.25">
      <c r="B26" s="4" t="s">
        <v>19</v>
      </c>
      <c r="C26" s="10" t="s">
        <v>0</v>
      </c>
      <c r="D26" s="5">
        <v>0</v>
      </c>
      <c r="E26" s="7"/>
      <c r="F26" s="8">
        <f t="shared" si="0"/>
        <v>0</v>
      </c>
    </row>
    <row r="27" spans="2:6" s="9" customFormat="1" ht="20.100000000000001" customHeight="1" x14ac:dyDescent="0.25">
      <c r="B27" s="4" t="s">
        <v>20</v>
      </c>
      <c r="C27" s="10" t="s">
        <v>3</v>
      </c>
      <c r="D27" s="5">
        <v>0</v>
      </c>
      <c r="E27" s="7"/>
      <c r="F27" s="8">
        <f t="shared" si="0"/>
        <v>0</v>
      </c>
    </row>
    <row r="28" spans="2:6" s="9" customFormat="1" ht="20.100000000000001" customHeight="1" x14ac:dyDescent="0.25">
      <c r="B28" s="4" t="s">
        <v>21</v>
      </c>
      <c r="C28" s="10" t="s">
        <v>3</v>
      </c>
      <c r="D28" s="5">
        <f>+(D7+D6)*1.15</f>
        <v>6623.9999999999991</v>
      </c>
      <c r="E28" s="7"/>
      <c r="F28" s="8">
        <f t="shared" si="0"/>
        <v>0</v>
      </c>
    </row>
    <row r="29" spans="2:6" s="9" customFormat="1" ht="20.100000000000001" customHeight="1" x14ac:dyDescent="0.25">
      <c r="B29" s="4" t="s">
        <v>44</v>
      </c>
      <c r="C29" s="10" t="s">
        <v>3</v>
      </c>
      <c r="D29" s="5">
        <v>1500</v>
      </c>
      <c r="E29" s="7"/>
      <c r="F29" s="8">
        <f t="shared" si="0"/>
        <v>0</v>
      </c>
    </row>
    <row r="30" spans="2:6" s="9" customFormat="1" ht="20.100000000000001" customHeight="1" x14ac:dyDescent="0.25">
      <c r="B30" s="4" t="s">
        <v>45</v>
      </c>
      <c r="C30" s="10" t="s">
        <v>3</v>
      </c>
      <c r="D30" s="5">
        <f>+D28</f>
        <v>6623.9999999999991</v>
      </c>
      <c r="E30" s="7"/>
      <c r="F30" s="8">
        <f t="shared" si="0"/>
        <v>0</v>
      </c>
    </row>
    <row r="31" spans="2:6" s="9" customFormat="1" ht="20.100000000000001" customHeight="1" x14ac:dyDescent="0.25">
      <c r="B31" s="4" t="s">
        <v>22</v>
      </c>
      <c r="C31" s="10" t="s">
        <v>17</v>
      </c>
      <c r="D31" s="5">
        <f>48*10</f>
        <v>480</v>
      </c>
      <c r="E31" s="7"/>
      <c r="F31" s="8">
        <f t="shared" si="0"/>
        <v>0</v>
      </c>
    </row>
    <row r="32" spans="2:6" s="9" customFormat="1" ht="20.100000000000001" customHeight="1" x14ac:dyDescent="0.25">
      <c r="B32" s="4" t="s">
        <v>23</v>
      </c>
      <c r="C32" s="10" t="s">
        <v>17</v>
      </c>
      <c r="D32" s="5">
        <v>96</v>
      </c>
      <c r="E32" s="7"/>
      <c r="F32" s="8">
        <f t="shared" si="0"/>
        <v>0</v>
      </c>
    </row>
    <row r="33" spans="2:6" s="9" customFormat="1" ht="20.100000000000001" customHeight="1" x14ac:dyDescent="0.25">
      <c r="B33" s="4" t="s">
        <v>24</v>
      </c>
      <c r="C33" s="10" t="s">
        <v>17</v>
      </c>
      <c r="D33" s="5">
        <v>10</v>
      </c>
      <c r="E33" s="7"/>
      <c r="F33" s="8">
        <f t="shared" si="0"/>
        <v>0</v>
      </c>
    </row>
    <row r="34" spans="2:6" s="9" customFormat="1" ht="20.100000000000001" customHeight="1" x14ac:dyDescent="0.25">
      <c r="B34" s="4" t="s">
        <v>25</v>
      </c>
      <c r="C34" s="10" t="s">
        <v>17</v>
      </c>
      <c r="D34" s="5">
        <v>0</v>
      </c>
      <c r="E34" s="7"/>
      <c r="F34" s="8">
        <f t="shared" si="0"/>
        <v>0</v>
      </c>
    </row>
    <row r="35" spans="2:6" s="9" customFormat="1" ht="20.100000000000001" customHeight="1" x14ac:dyDescent="0.25">
      <c r="B35" s="4" t="s">
        <v>26</v>
      </c>
      <c r="C35" s="10" t="s">
        <v>17</v>
      </c>
      <c r="D35" s="5">
        <v>0</v>
      </c>
      <c r="E35" s="7"/>
      <c r="F35" s="8">
        <f t="shared" si="0"/>
        <v>0</v>
      </c>
    </row>
    <row r="36" spans="2:6" s="9" customFormat="1" ht="20.100000000000001" customHeight="1" x14ac:dyDescent="0.25">
      <c r="B36" s="4" t="s">
        <v>27</v>
      </c>
      <c r="C36" s="10" t="s">
        <v>17</v>
      </c>
      <c r="D36" s="5">
        <v>0</v>
      </c>
      <c r="E36" s="7"/>
      <c r="F36" s="8">
        <f t="shared" si="0"/>
        <v>0</v>
      </c>
    </row>
    <row r="37" spans="2:6" s="9" customFormat="1" ht="20.100000000000001" customHeight="1" x14ac:dyDescent="0.25">
      <c r="B37" s="4" t="s">
        <v>28</v>
      </c>
      <c r="C37" s="10" t="s">
        <v>17</v>
      </c>
      <c r="D37" s="5">
        <v>0</v>
      </c>
      <c r="E37" s="7"/>
      <c r="F37" s="8">
        <f t="shared" si="0"/>
        <v>0</v>
      </c>
    </row>
    <row r="38" spans="2:6" s="9" customFormat="1" ht="20.100000000000001" customHeight="1" x14ac:dyDescent="0.25">
      <c r="B38" s="4" t="s">
        <v>29</v>
      </c>
      <c r="C38" s="10" t="s">
        <v>17</v>
      </c>
      <c r="D38" s="5">
        <v>0</v>
      </c>
      <c r="E38" s="7"/>
      <c r="F38" s="8">
        <f t="shared" si="0"/>
        <v>0</v>
      </c>
    </row>
    <row r="39" spans="2:6" s="9" customFormat="1" ht="20.100000000000001" customHeight="1" x14ac:dyDescent="0.25">
      <c r="B39" s="4" t="s">
        <v>46</v>
      </c>
      <c r="C39" s="10" t="s">
        <v>5</v>
      </c>
      <c r="D39" s="5">
        <v>1</v>
      </c>
      <c r="E39" s="7"/>
      <c r="F39" s="8">
        <f t="shared" si="0"/>
        <v>0</v>
      </c>
    </row>
    <row r="40" spans="2:6" s="9" customFormat="1" ht="20.100000000000001" customHeight="1" x14ac:dyDescent="0.25">
      <c r="B40" s="4" t="s">
        <v>47</v>
      </c>
      <c r="C40" s="10" t="s">
        <v>5</v>
      </c>
      <c r="D40" s="5">
        <v>1</v>
      </c>
      <c r="E40" s="7"/>
      <c r="F40" s="8">
        <f t="shared" si="0"/>
        <v>0</v>
      </c>
    </row>
    <row r="41" spans="2:6" s="9" customFormat="1" ht="20.100000000000001" customHeight="1" x14ac:dyDescent="0.25">
      <c r="B41" s="4" t="s">
        <v>48</v>
      </c>
      <c r="C41" s="10" t="s">
        <v>5</v>
      </c>
      <c r="D41" s="5">
        <v>1</v>
      </c>
      <c r="E41" s="7"/>
      <c r="F41" s="8">
        <f t="shared" si="0"/>
        <v>0</v>
      </c>
    </row>
    <row r="42" spans="2:6" s="9" customFormat="1" ht="20.100000000000001" customHeight="1" x14ac:dyDescent="0.25">
      <c r="B42" s="4" t="s">
        <v>49</v>
      </c>
      <c r="C42" s="10" t="s">
        <v>5</v>
      </c>
      <c r="D42" s="5">
        <v>1</v>
      </c>
      <c r="E42" s="7"/>
      <c r="F42" s="8">
        <f t="shared" si="0"/>
        <v>0</v>
      </c>
    </row>
    <row r="43" spans="2:6" s="9" customFormat="1" ht="20.100000000000001" customHeight="1" x14ac:dyDescent="0.25">
      <c r="B43" s="4" t="s">
        <v>89</v>
      </c>
      <c r="C43" s="10" t="s">
        <v>5</v>
      </c>
      <c r="D43" s="5">
        <v>0</v>
      </c>
      <c r="E43" s="7"/>
      <c r="F43" s="8">
        <f t="shared" si="0"/>
        <v>0</v>
      </c>
    </row>
    <row r="44" spans="2:6" s="18" customFormat="1" ht="20.100000000000001" customHeight="1" x14ac:dyDescent="0.25">
      <c r="B44" s="4" t="s">
        <v>90</v>
      </c>
      <c r="C44" s="10" t="s">
        <v>5</v>
      </c>
      <c r="D44" s="5">
        <v>0</v>
      </c>
      <c r="E44" s="7"/>
      <c r="F44" s="8">
        <f t="shared" si="0"/>
        <v>0</v>
      </c>
    </row>
    <row r="45" spans="2:6" s="2" customFormat="1" ht="18.75" x14ac:dyDescent="0.25">
      <c r="B45" s="17"/>
      <c r="C45" s="19"/>
    </row>
    <row r="46" spans="2:6" s="2" customFormat="1" ht="18.75" x14ac:dyDescent="0.3">
      <c r="B46" s="20"/>
      <c r="C46" s="21"/>
    </row>
    <row r="47" spans="2:6" s="2" customFormat="1" ht="18.75" x14ac:dyDescent="0.3">
      <c r="B47" s="20"/>
      <c r="C47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48"/>
  <sheetViews>
    <sheetView showGridLines="0" workbookViewId="0">
      <selection activeCell="B11" sqref="B11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9.85546875" style="12" customWidth="1"/>
    <col min="5" max="6" width="20.5703125" style="12" customWidth="1"/>
    <col min="7" max="16384" width="9.140625" style="12"/>
  </cols>
  <sheetData>
    <row r="1" spans="2:6" x14ac:dyDescent="0.25">
      <c r="B1" s="11" t="s">
        <v>61</v>
      </c>
    </row>
    <row r="2" spans="2:6" x14ac:dyDescent="0.25">
      <c r="B2" s="13" t="s">
        <v>62</v>
      </c>
    </row>
    <row r="3" spans="2:6" x14ac:dyDescent="0.25">
      <c r="B3" s="13" t="s">
        <v>67</v>
      </c>
    </row>
    <row r="4" spans="2:6" ht="8.25" customHeight="1" x14ac:dyDescent="0.25">
      <c r="B4" s="13"/>
    </row>
    <row r="5" spans="2:6" ht="30" customHeight="1" x14ac:dyDescent="0.25">
      <c r="B5" s="14" t="s">
        <v>32</v>
      </c>
      <c r="C5" s="14" t="s">
        <v>1</v>
      </c>
      <c r="D5" s="14" t="s">
        <v>2</v>
      </c>
      <c r="E5" s="14" t="s">
        <v>33</v>
      </c>
      <c r="F5" s="14" t="s">
        <v>34</v>
      </c>
    </row>
    <row r="6" spans="2:6" s="9" customFormat="1" ht="20.100000000000001" customHeight="1" x14ac:dyDescent="0.25">
      <c r="B6" s="4" t="s">
        <v>6</v>
      </c>
      <c r="C6" s="10" t="s">
        <v>3</v>
      </c>
      <c r="D6" s="5">
        <v>2700</v>
      </c>
      <c r="E6" s="15"/>
      <c r="F6" s="8">
        <f>+E6*D6</f>
        <v>0</v>
      </c>
    </row>
    <row r="7" spans="2:6" s="9" customFormat="1" ht="20.100000000000001" customHeight="1" x14ac:dyDescent="0.25">
      <c r="B7" s="4" t="s">
        <v>7</v>
      </c>
      <c r="C7" s="10" t="s">
        <v>3</v>
      </c>
      <c r="D7" s="5">
        <v>0</v>
      </c>
      <c r="E7" s="7"/>
      <c r="F7" s="8">
        <f t="shared" ref="F7:F44" si="0">+E7*D7</f>
        <v>0</v>
      </c>
    </row>
    <row r="8" spans="2:6" s="9" customFormat="1" ht="20.100000000000001" customHeight="1" x14ac:dyDescent="0.25">
      <c r="B8" s="4" t="s">
        <v>8</v>
      </c>
      <c r="C8" s="6" t="s">
        <v>3</v>
      </c>
      <c r="D8" s="5">
        <f>+D7+D6</f>
        <v>2700</v>
      </c>
      <c r="E8" s="7"/>
      <c r="F8" s="8">
        <f t="shared" si="0"/>
        <v>0</v>
      </c>
    </row>
    <row r="9" spans="2:6" s="9" customFormat="1" ht="20.100000000000001" customHeight="1" x14ac:dyDescent="0.25">
      <c r="B9" s="4" t="s">
        <v>9</v>
      </c>
      <c r="C9" s="6" t="s">
        <v>3</v>
      </c>
      <c r="D9" s="5">
        <f>+D6+D7</f>
        <v>2700</v>
      </c>
      <c r="E9" s="7"/>
      <c r="F9" s="8">
        <f t="shared" si="0"/>
        <v>0</v>
      </c>
    </row>
    <row r="10" spans="2:6" s="9" customFormat="1" ht="20.100000000000001" customHeight="1" x14ac:dyDescent="0.25">
      <c r="B10" s="4" t="s">
        <v>10</v>
      </c>
      <c r="C10" s="6" t="s">
        <v>3</v>
      </c>
      <c r="D10" s="5">
        <f>+D6+D7</f>
        <v>2700</v>
      </c>
      <c r="E10" s="7"/>
      <c r="F10" s="8">
        <f t="shared" si="0"/>
        <v>0</v>
      </c>
    </row>
    <row r="11" spans="2:6" s="9" customFormat="1" ht="20.100000000000001" customHeight="1" x14ac:dyDescent="0.25">
      <c r="B11" s="4" t="s">
        <v>11</v>
      </c>
      <c r="C11" s="10" t="s">
        <v>3</v>
      </c>
      <c r="D11" s="5">
        <v>0</v>
      </c>
      <c r="E11" s="7"/>
      <c r="F11" s="8">
        <f t="shared" si="0"/>
        <v>0</v>
      </c>
    </row>
    <row r="12" spans="2:6" s="9" customFormat="1" ht="20.100000000000001" customHeight="1" x14ac:dyDescent="0.25">
      <c r="B12" s="4" t="s">
        <v>12</v>
      </c>
      <c r="C12" s="10" t="s">
        <v>3</v>
      </c>
      <c r="D12" s="5">
        <v>0</v>
      </c>
      <c r="E12" s="7"/>
      <c r="F12" s="8">
        <f t="shared" si="0"/>
        <v>0</v>
      </c>
    </row>
    <row r="13" spans="2:6" s="9" customFormat="1" ht="20.100000000000001" customHeight="1" x14ac:dyDescent="0.25">
      <c r="B13" s="4" t="s">
        <v>35</v>
      </c>
      <c r="C13" s="10" t="s">
        <v>3</v>
      </c>
      <c r="D13" s="5">
        <v>0</v>
      </c>
      <c r="E13" s="7"/>
      <c r="F13" s="8">
        <f t="shared" si="0"/>
        <v>0</v>
      </c>
    </row>
    <row r="14" spans="2:6" s="9" customFormat="1" ht="20.100000000000001" customHeight="1" x14ac:dyDescent="0.25">
      <c r="B14" s="4" t="s">
        <v>36</v>
      </c>
      <c r="C14" s="10" t="s">
        <v>3</v>
      </c>
      <c r="D14" s="5">
        <v>0</v>
      </c>
      <c r="E14" s="7"/>
      <c r="F14" s="8">
        <f t="shared" si="0"/>
        <v>0</v>
      </c>
    </row>
    <row r="15" spans="2:6" s="9" customFormat="1" ht="20.100000000000001" customHeight="1" x14ac:dyDescent="0.25">
      <c r="B15" s="4" t="s">
        <v>56</v>
      </c>
      <c r="C15" s="10" t="s">
        <v>3</v>
      </c>
      <c r="D15" s="5">
        <v>1</v>
      </c>
      <c r="E15" s="7"/>
      <c r="F15" s="8">
        <f t="shared" si="0"/>
        <v>0</v>
      </c>
    </row>
    <row r="16" spans="2:6" s="9" customFormat="1" ht="20.100000000000001" customHeight="1" x14ac:dyDescent="0.25">
      <c r="B16" s="4" t="s">
        <v>55</v>
      </c>
      <c r="C16" s="6" t="s">
        <v>3</v>
      </c>
      <c r="D16" s="5">
        <f>+D8</f>
        <v>2700</v>
      </c>
      <c r="E16" s="7"/>
      <c r="F16" s="8">
        <f t="shared" si="0"/>
        <v>0</v>
      </c>
    </row>
    <row r="17" spans="2:6" s="9" customFormat="1" ht="20.100000000000001" customHeight="1" x14ac:dyDescent="0.25">
      <c r="B17" s="4" t="s">
        <v>13</v>
      </c>
      <c r="C17" s="6" t="s">
        <v>3</v>
      </c>
      <c r="D17" s="5">
        <v>0</v>
      </c>
      <c r="E17" s="7"/>
      <c r="F17" s="8">
        <f t="shared" si="0"/>
        <v>0</v>
      </c>
    </row>
    <row r="18" spans="2:6" s="9" customFormat="1" ht="20.100000000000001" customHeight="1" x14ac:dyDescent="0.25">
      <c r="B18" s="4" t="s">
        <v>14</v>
      </c>
      <c r="C18" s="10" t="s">
        <v>3</v>
      </c>
      <c r="D18" s="5">
        <v>0</v>
      </c>
      <c r="E18" s="7"/>
      <c r="F18" s="8">
        <f t="shared" si="0"/>
        <v>0</v>
      </c>
    </row>
    <row r="19" spans="2:6" s="9" customFormat="1" ht="20.100000000000001" customHeight="1" x14ac:dyDescent="0.25">
      <c r="B19" s="4" t="s">
        <v>15</v>
      </c>
      <c r="C19" s="6" t="s">
        <v>4</v>
      </c>
      <c r="D19" s="5">
        <v>0</v>
      </c>
      <c r="E19" s="7"/>
      <c r="F19" s="8">
        <f t="shared" si="0"/>
        <v>0</v>
      </c>
    </row>
    <row r="20" spans="2:6" s="9" customFormat="1" ht="20.100000000000001" customHeight="1" x14ac:dyDescent="0.25">
      <c r="B20" s="4" t="s">
        <v>31</v>
      </c>
      <c r="C20" s="6" t="s">
        <v>4</v>
      </c>
      <c r="D20" s="5">
        <v>12</v>
      </c>
      <c r="E20" s="7"/>
      <c r="F20" s="8">
        <f t="shared" si="0"/>
        <v>0</v>
      </c>
    </row>
    <row r="21" spans="2:6" s="9" customFormat="1" ht="20.100000000000001" customHeight="1" x14ac:dyDescent="0.25">
      <c r="B21" s="4" t="s">
        <v>57</v>
      </c>
      <c r="C21" s="6" t="s">
        <v>4</v>
      </c>
      <c r="D21" s="5">
        <v>0</v>
      </c>
      <c r="E21" s="7"/>
      <c r="F21" s="8">
        <f t="shared" si="0"/>
        <v>0</v>
      </c>
    </row>
    <row r="22" spans="2:6" s="9" customFormat="1" ht="20.100000000000001" customHeight="1" x14ac:dyDescent="0.25">
      <c r="B22" s="4" t="s">
        <v>41</v>
      </c>
      <c r="C22" s="6" t="s">
        <v>4</v>
      </c>
      <c r="D22" s="5">
        <f>+D20</f>
        <v>12</v>
      </c>
      <c r="E22" s="7"/>
      <c r="F22" s="8">
        <f t="shared" si="0"/>
        <v>0</v>
      </c>
    </row>
    <row r="23" spans="2:6" s="9" customFormat="1" ht="20.100000000000001" customHeight="1" x14ac:dyDescent="0.25">
      <c r="B23" s="4" t="s">
        <v>16</v>
      </c>
      <c r="C23" s="10" t="s">
        <v>17</v>
      </c>
      <c r="D23" s="5">
        <f>+D21</f>
        <v>0</v>
      </c>
      <c r="E23" s="7"/>
      <c r="F23" s="8">
        <f t="shared" si="0"/>
        <v>0</v>
      </c>
    </row>
    <row r="24" spans="2:6" s="9" customFormat="1" ht="20.100000000000001" customHeight="1" x14ac:dyDescent="0.25">
      <c r="B24" s="4" t="s">
        <v>42</v>
      </c>
      <c r="C24" s="10" t="s">
        <v>30</v>
      </c>
      <c r="D24" s="5">
        <v>1</v>
      </c>
      <c r="E24" s="7"/>
      <c r="F24" s="8">
        <f t="shared" si="0"/>
        <v>0</v>
      </c>
    </row>
    <row r="25" spans="2:6" s="9" customFormat="1" ht="20.100000000000001" customHeight="1" x14ac:dyDescent="0.25">
      <c r="B25" s="4" t="s">
        <v>43</v>
      </c>
      <c r="C25" s="6" t="s">
        <v>18</v>
      </c>
      <c r="D25" s="5">
        <v>1</v>
      </c>
      <c r="E25" s="7"/>
      <c r="F25" s="8">
        <f t="shared" si="0"/>
        <v>0</v>
      </c>
    </row>
    <row r="26" spans="2:6" s="9" customFormat="1" ht="20.100000000000001" customHeight="1" x14ac:dyDescent="0.25">
      <c r="B26" s="4" t="s">
        <v>19</v>
      </c>
      <c r="C26" s="10" t="s">
        <v>0</v>
      </c>
      <c r="D26" s="5">
        <v>0</v>
      </c>
      <c r="E26" s="7"/>
      <c r="F26" s="8">
        <f t="shared" si="0"/>
        <v>0</v>
      </c>
    </row>
    <row r="27" spans="2:6" s="9" customFormat="1" ht="20.100000000000001" customHeight="1" x14ac:dyDescent="0.25">
      <c r="B27" s="4" t="s">
        <v>20</v>
      </c>
      <c r="C27" s="10" t="s">
        <v>3</v>
      </c>
      <c r="D27" s="5">
        <v>0</v>
      </c>
      <c r="E27" s="7"/>
      <c r="F27" s="8">
        <f t="shared" si="0"/>
        <v>0</v>
      </c>
    </row>
    <row r="28" spans="2:6" s="9" customFormat="1" ht="20.100000000000001" customHeight="1" x14ac:dyDescent="0.25">
      <c r="B28" s="4" t="s">
        <v>21</v>
      </c>
      <c r="C28" s="10" t="s">
        <v>3</v>
      </c>
      <c r="D28" s="5">
        <v>0</v>
      </c>
      <c r="E28" s="7"/>
      <c r="F28" s="8">
        <f t="shared" si="0"/>
        <v>0</v>
      </c>
    </row>
    <row r="29" spans="2:6" s="9" customFormat="1" ht="20.100000000000001" customHeight="1" x14ac:dyDescent="0.25">
      <c r="B29" s="4" t="s">
        <v>44</v>
      </c>
      <c r="C29" s="10" t="s">
        <v>3</v>
      </c>
      <c r="D29" s="5">
        <f>+(D6+D7)*1.15</f>
        <v>3104.9999999999995</v>
      </c>
      <c r="E29" s="7"/>
      <c r="F29" s="8">
        <f t="shared" si="0"/>
        <v>0</v>
      </c>
    </row>
    <row r="30" spans="2:6" s="9" customFormat="1" ht="20.100000000000001" customHeight="1" x14ac:dyDescent="0.25">
      <c r="B30" s="4" t="s">
        <v>45</v>
      </c>
      <c r="C30" s="10" t="s">
        <v>3</v>
      </c>
      <c r="D30" s="5">
        <f>+D28</f>
        <v>0</v>
      </c>
      <c r="E30" s="7"/>
      <c r="F30" s="8">
        <f t="shared" si="0"/>
        <v>0</v>
      </c>
    </row>
    <row r="31" spans="2:6" s="9" customFormat="1" ht="20.100000000000001" customHeight="1" x14ac:dyDescent="0.25">
      <c r="B31" s="4" t="s">
        <v>22</v>
      </c>
      <c r="C31" s="10" t="s">
        <v>17</v>
      </c>
      <c r="D31" s="5">
        <f>48*3</f>
        <v>144</v>
      </c>
      <c r="E31" s="7"/>
      <c r="F31" s="8">
        <f t="shared" si="0"/>
        <v>0</v>
      </c>
    </row>
    <row r="32" spans="2:6" s="9" customFormat="1" ht="20.100000000000001" customHeight="1" x14ac:dyDescent="0.25">
      <c r="B32" s="4" t="s">
        <v>23</v>
      </c>
      <c r="C32" s="10" t="s">
        <v>17</v>
      </c>
      <c r="D32" s="5">
        <v>96</v>
      </c>
      <c r="E32" s="7"/>
      <c r="F32" s="8">
        <f t="shared" si="0"/>
        <v>0</v>
      </c>
    </row>
    <row r="33" spans="2:6" s="9" customFormat="1" ht="20.100000000000001" customHeight="1" x14ac:dyDescent="0.25">
      <c r="B33" s="4" t="s">
        <v>24</v>
      </c>
      <c r="C33" s="10" t="s">
        <v>17</v>
      </c>
      <c r="D33" s="5">
        <v>2</v>
      </c>
      <c r="E33" s="7"/>
      <c r="F33" s="8">
        <f t="shared" si="0"/>
        <v>0</v>
      </c>
    </row>
    <row r="34" spans="2:6" s="9" customFormat="1" ht="20.100000000000001" customHeight="1" x14ac:dyDescent="0.25">
      <c r="B34" s="4" t="s">
        <v>25</v>
      </c>
      <c r="C34" s="10" t="s">
        <v>17</v>
      </c>
      <c r="D34" s="5">
        <v>1</v>
      </c>
      <c r="E34" s="7"/>
      <c r="F34" s="8">
        <f t="shared" si="0"/>
        <v>0</v>
      </c>
    </row>
    <row r="35" spans="2:6" s="9" customFormat="1" ht="20.100000000000001" customHeight="1" x14ac:dyDescent="0.25">
      <c r="B35" s="4" t="s">
        <v>26</v>
      </c>
      <c r="C35" s="10" t="s">
        <v>17</v>
      </c>
      <c r="D35" s="5">
        <v>0</v>
      </c>
      <c r="E35" s="7"/>
      <c r="F35" s="8">
        <f t="shared" si="0"/>
        <v>0</v>
      </c>
    </row>
    <row r="36" spans="2:6" s="9" customFormat="1" ht="20.100000000000001" customHeight="1" x14ac:dyDescent="0.25">
      <c r="B36" s="4" t="s">
        <v>27</v>
      </c>
      <c r="C36" s="10" t="s">
        <v>17</v>
      </c>
      <c r="D36" s="5">
        <v>0</v>
      </c>
      <c r="E36" s="7"/>
      <c r="F36" s="8">
        <f t="shared" si="0"/>
        <v>0</v>
      </c>
    </row>
    <row r="37" spans="2:6" s="9" customFormat="1" ht="20.100000000000001" customHeight="1" x14ac:dyDescent="0.25">
      <c r="B37" s="4" t="s">
        <v>28</v>
      </c>
      <c r="C37" s="10" t="s">
        <v>17</v>
      </c>
      <c r="D37" s="5">
        <v>0</v>
      </c>
      <c r="E37" s="7"/>
      <c r="F37" s="8">
        <f t="shared" si="0"/>
        <v>0</v>
      </c>
    </row>
    <row r="38" spans="2:6" s="9" customFormat="1" ht="20.100000000000001" customHeight="1" x14ac:dyDescent="0.25">
      <c r="B38" s="4" t="s">
        <v>29</v>
      </c>
      <c r="C38" s="10" t="s">
        <v>17</v>
      </c>
      <c r="D38" s="5">
        <v>0</v>
      </c>
      <c r="E38" s="7"/>
      <c r="F38" s="8">
        <f t="shared" si="0"/>
        <v>0</v>
      </c>
    </row>
    <row r="39" spans="2:6" s="9" customFormat="1" ht="20.100000000000001" customHeight="1" x14ac:dyDescent="0.25">
      <c r="B39" s="4" t="s">
        <v>46</v>
      </c>
      <c r="C39" s="10" t="s">
        <v>5</v>
      </c>
      <c r="D39" s="5">
        <v>1</v>
      </c>
      <c r="E39" s="7"/>
      <c r="F39" s="8">
        <f t="shared" si="0"/>
        <v>0</v>
      </c>
    </row>
    <row r="40" spans="2:6" s="9" customFormat="1" ht="20.100000000000001" customHeight="1" x14ac:dyDescent="0.25">
      <c r="B40" s="4" t="s">
        <v>47</v>
      </c>
      <c r="C40" s="10" t="s">
        <v>5</v>
      </c>
      <c r="D40" s="5">
        <v>1</v>
      </c>
      <c r="E40" s="7"/>
      <c r="F40" s="8">
        <f t="shared" si="0"/>
        <v>0</v>
      </c>
    </row>
    <row r="41" spans="2:6" s="9" customFormat="1" ht="20.100000000000001" customHeight="1" x14ac:dyDescent="0.25">
      <c r="B41" s="4" t="s">
        <v>48</v>
      </c>
      <c r="C41" s="10" t="s">
        <v>5</v>
      </c>
      <c r="D41" s="5">
        <v>1</v>
      </c>
      <c r="E41" s="7"/>
      <c r="F41" s="8">
        <f t="shared" si="0"/>
        <v>0</v>
      </c>
    </row>
    <row r="42" spans="2:6" s="9" customFormat="1" ht="20.100000000000001" customHeight="1" x14ac:dyDescent="0.25">
      <c r="B42" s="4" t="s">
        <v>49</v>
      </c>
      <c r="C42" s="10" t="s">
        <v>5</v>
      </c>
      <c r="D42" s="5">
        <v>1</v>
      </c>
      <c r="E42" s="7"/>
      <c r="F42" s="8">
        <f t="shared" si="0"/>
        <v>0</v>
      </c>
    </row>
    <row r="43" spans="2:6" s="9" customFormat="1" ht="20.100000000000001" customHeight="1" x14ac:dyDescent="0.25">
      <c r="B43" s="4" t="s">
        <v>89</v>
      </c>
      <c r="C43" s="10" t="s">
        <v>5</v>
      </c>
      <c r="D43" s="5">
        <v>1</v>
      </c>
      <c r="E43" s="7"/>
      <c r="F43" s="8">
        <f t="shared" si="0"/>
        <v>0</v>
      </c>
    </row>
    <row r="44" spans="2:6" s="18" customFormat="1" ht="20.100000000000001" customHeight="1" x14ac:dyDescent="0.25">
      <c r="B44" s="4" t="s">
        <v>90</v>
      </c>
      <c r="C44" s="10" t="s">
        <v>5</v>
      </c>
      <c r="D44" s="5">
        <v>1</v>
      </c>
      <c r="E44" s="7"/>
      <c r="F44" s="8">
        <f t="shared" si="0"/>
        <v>0</v>
      </c>
    </row>
    <row r="45" spans="2:6" s="2" customFormat="1" ht="18.75" x14ac:dyDescent="0.25">
      <c r="B45" s="17"/>
      <c r="C45" s="19"/>
    </row>
    <row r="46" spans="2:6" s="2" customFormat="1" ht="18.75" x14ac:dyDescent="0.3">
      <c r="B46" s="20"/>
      <c r="C46" s="21"/>
    </row>
    <row r="47" spans="2:6" s="2" customFormat="1" ht="18.75" x14ac:dyDescent="0.3">
      <c r="B47" s="20"/>
      <c r="C47" s="1"/>
    </row>
    <row r="48" spans="2:6" s="2" customFormat="1" x14ac:dyDescent="0.25">
      <c r="C48" s="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48"/>
  <sheetViews>
    <sheetView showGridLines="0" topLeftCell="A43" workbookViewId="0">
      <selection activeCell="D44" sqref="B5:D44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9.85546875" style="12" customWidth="1"/>
    <col min="5" max="6" width="20.5703125" style="12" customWidth="1"/>
    <col min="7" max="16384" width="9.140625" style="12"/>
  </cols>
  <sheetData>
    <row r="1" spans="2:6" x14ac:dyDescent="0.25">
      <c r="B1" s="11" t="s">
        <v>68</v>
      </c>
    </row>
    <row r="2" spans="2:6" x14ac:dyDescent="0.25">
      <c r="B2" s="13" t="s">
        <v>69</v>
      </c>
    </row>
    <row r="3" spans="2:6" x14ac:dyDescent="0.25">
      <c r="B3" s="13" t="s">
        <v>53</v>
      </c>
    </row>
    <row r="4" spans="2:6" ht="8.25" customHeight="1" x14ac:dyDescent="0.25">
      <c r="B4" s="13"/>
    </row>
    <row r="5" spans="2:6" ht="30" customHeight="1" x14ac:dyDescent="0.25">
      <c r="B5" s="14" t="s">
        <v>32</v>
      </c>
      <c r="C5" s="14" t="s">
        <v>1</v>
      </c>
      <c r="D5" s="14" t="s">
        <v>2</v>
      </c>
      <c r="E5" s="14" t="s">
        <v>33</v>
      </c>
      <c r="F5" s="14" t="s">
        <v>34</v>
      </c>
    </row>
    <row r="6" spans="2:6" s="9" customFormat="1" ht="20.100000000000001" customHeight="1" x14ac:dyDescent="0.25">
      <c r="B6" s="4" t="s">
        <v>6</v>
      </c>
      <c r="C6" s="10" t="s">
        <v>3</v>
      </c>
      <c r="D6" s="5">
        <f>18300-2000</f>
        <v>16300</v>
      </c>
      <c r="E6" s="15"/>
      <c r="F6" s="8">
        <f>+E6*D6</f>
        <v>0</v>
      </c>
    </row>
    <row r="7" spans="2:6" s="9" customFormat="1" ht="20.100000000000001" customHeight="1" x14ac:dyDescent="0.25">
      <c r="B7" s="4" t="s">
        <v>7</v>
      </c>
      <c r="C7" s="10" t="s">
        <v>3</v>
      </c>
      <c r="D7" s="5">
        <v>2000</v>
      </c>
      <c r="E7" s="7"/>
      <c r="F7" s="8">
        <f t="shared" ref="F7:F44" si="0">+E7*D7</f>
        <v>0</v>
      </c>
    </row>
    <row r="8" spans="2:6" s="9" customFormat="1" ht="20.100000000000001" customHeight="1" x14ac:dyDescent="0.25">
      <c r="B8" s="4" t="s">
        <v>8</v>
      </c>
      <c r="C8" s="6" t="s">
        <v>3</v>
      </c>
      <c r="D8" s="5">
        <f>+D7+D6</f>
        <v>18300</v>
      </c>
      <c r="E8" s="7"/>
      <c r="F8" s="8">
        <f t="shared" si="0"/>
        <v>0</v>
      </c>
    </row>
    <row r="9" spans="2:6" s="9" customFormat="1" ht="20.100000000000001" customHeight="1" x14ac:dyDescent="0.25">
      <c r="B9" s="4" t="s">
        <v>9</v>
      </c>
      <c r="C9" s="6" t="s">
        <v>3</v>
      </c>
      <c r="D9" s="5">
        <f>+D6+D7</f>
        <v>18300</v>
      </c>
      <c r="E9" s="7"/>
      <c r="F9" s="8">
        <f t="shared" si="0"/>
        <v>0</v>
      </c>
    </row>
    <row r="10" spans="2:6" s="9" customFormat="1" ht="20.100000000000001" customHeight="1" x14ac:dyDescent="0.25">
      <c r="B10" s="4" t="s">
        <v>10</v>
      </c>
      <c r="C10" s="6" t="s">
        <v>3</v>
      </c>
      <c r="D10" s="5">
        <f>+D6+D7</f>
        <v>18300</v>
      </c>
      <c r="E10" s="7"/>
      <c r="F10" s="8">
        <f t="shared" si="0"/>
        <v>0</v>
      </c>
    </row>
    <row r="11" spans="2:6" s="9" customFormat="1" ht="20.100000000000001" customHeight="1" x14ac:dyDescent="0.25">
      <c r="B11" s="4" t="s">
        <v>11</v>
      </c>
      <c r="C11" s="10" t="s">
        <v>3</v>
      </c>
      <c r="D11" s="5">
        <v>0</v>
      </c>
      <c r="E11" s="7"/>
      <c r="F11" s="8">
        <f t="shared" si="0"/>
        <v>0</v>
      </c>
    </row>
    <row r="12" spans="2:6" s="9" customFormat="1" ht="20.100000000000001" customHeight="1" x14ac:dyDescent="0.25">
      <c r="B12" s="4" t="s">
        <v>12</v>
      </c>
      <c r="C12" s="10" t="s">
        <v>3</v>
      </c>
      <c r="D12" s="5">
        <v>0</v>
      </c>
      <c r="E12" s="7"/>
      <c r="F12" s="8">
        <f t="shared" si="0"/>
        <v>0</v>
      </c>
    </row>
    <row r="13" spans="2:6" s="9" customFormat="1" ht="20.100000000000001" customHeight="1" x14ac:dyDescent="0.25">
      <c r="B13" s="4" t="s">
        <v>35</v>
      </c>
      <c r="C13" s="10" t="s">
        <v>3</v>
      </c>
      <c r="D13" s="5">
        <v>0</v>
      </c>
      <c r="E13" s="7"/>
      <c r="F13" s="8">
        <f t="shared" si="0"/>
        <v>0</v>
      </c>
    </row>
    <row r="14" spans="2:6" s="9" customFormat="1" ht="20.100000000000001" customHeight="1" x14ac:dyDescent="0.25">
      <c r="B14" s="4" t="s">
        <v>36</v>
      </c>
      <c r="C14" s="10" t="s">
        <v>3</v>
      </c>
      <c r="D14" s="5">
        <v>0</v>
      </c>
      <c r="E14" s="7"/>
      <c r="F14" s="8">
        <f t="shared" si="0"/>
        <v>0</v>
      </c>
    </row>
    <row r="15" spans="2:6" s="9" customFormat="1" ht="20.100000000000001" customHeight="1" x14ac:dyDescent="0.25">
      <c r="B15" s="4" t="s">
        <v>56</v>
      </c>
      <c r="C15" s="10" t="s">
        <v>3</v>
      </c>
      <c r="D15" s="5">
        <v>1</v>
      </c>
      <c r="E15" s="7"/>
      <c r="F15" s="8">
        <f t="shared" si="0"/>
        <v>0</v>
      </c>
    </row>
    <row r="16" spans="2:6" s="9" customFormat="1" ht="20.100000000000001" customHeight="1" x14ac:dyDescent="0.25">
      <c r="B16" s="4" t="s">
        <v>55</v>
      </c>
      <c r="C16" s="6" t="s">
        <v>3</v>
      </c>
      <c r="D16" s="5">
        <f>+D8</f>
        <v>18300</v>
      </c>
      <c r="E16" s="7"/>
      <c r="F16" s="8">
        <f t="shared" si="0"/>
        <v>0</v>
      </c>
    </row>
    <row r="17" spans="2:6" s="9" customFormat="1" ht="20.100000000000001" customHeight="1" x14ac:dyDescent="0.25">
      <c r="B17" s="4" t="s">
        <v>13</v>
      </c>
      <c r="C17" s="6" t="s">
        <v>3</v>
      </c>
      <c r="D17" s="5">
        <v>0</v>
      </c>
      <c r="E17" s="7"/>
      <c r="F17" s="8">
        <f t="shared" si="0"/>
        <v>0</v>
      </c>
    </row>
    <row r="18" spans="2:6" s="9" customFormat="1" ht="20.100000000000001" customHeight="1" x14ac:dyDescent="0.25">
      <c r="B18" s="4" t="s">
        <v>14</v>
      </c>
      <c r="C18" s="10" t="s">
        <v>3</v>
      </c>
      <c r="D18" s="5">
        <v>0</v>
      </c>
      <c r="E18" s="7"/>
      <c r="F18" s="8">
        <f t="shared" si="0"/>
        <v>0</v>
      </c>
    </row>
    <row r="19" spans="2:6" s="9" customFormat="1" ht="20.100000000000001" customHeight="1" x14ac:dyDescent="0.25">
      <c r="B19" s="4" t="s">
        <v>15</v>
      </c>
      <c r="C19" s="6" t="s">
        <v>4</v>
      </c>
      <c r="D19" s="5">
        <v>0</v>
      </c>
      <c r="E19" s="7"/>
      <c r="F19" s="8">
        <f t="shared" si="0"/>
        <v>0</v>
      </c>
    </row>
    <row r="20" spans="2:6" s="9" customFormat="1" ht="20.100000000000001" customHeight="1" x14ac:dyDescent="0.25">
      <c r="B20" s="4" t="s">
        <v>31</v>
      </c>
      <c r="C20" s="6" t="s">
        <v>4</v>
      </c>
      <c r="D20" s="5">
        <v>21</v>
      </c>
      <c r="E20" s="7"/>
      <c r="F20" s="8">
        <f t="shared" si="0"/>
        <v>0</v>
      </c>
    </row>
    <row r="21" spans="2:6" s="9" customFormat="1" ht="20.100000000000001" customHeight="1" x14ac:dyDescent="0.25">
      <c r="B21" s="4" t="s">
        <v>57</v>
      </c>
      <c r="C21" s="6" t="s">
        <v>4</v>
      </c>
      <c r="D21" s="5">
        <v>0</v>
      </c>
      <c r="E21" s="7"/>
      <c r="F21" s="8">
        <f t="shared" si="0"/>
        <v>0</v>
      </c>
    </row>
    <row r="22" spans="2:6" s="9" customFormat="1" ht="20.100000000000001" customHeight="1" x14ac:dyDescent="0.25">
      <c r="B22" s="4" t="s">
        <v>41</v>
      </c>
      <c r="C22" s="6" t="s">
        <v>4</v>
      </c>
      <c r="D22" s="5">
        <f>+D20</f>
        <v>21</v>
      </c>
      <c r="E22" s="7"/>
      <c r="F22" s="8">
        <f t="shared" si="0"/>
        <v>0</v>
      </c>
    </row>
    <row r="23" spans="2:6" s="9" customFormat="1" ht="20.100000000000001" customHeight="1" x14ac:dyDescent="0.25">
      <c r="B23" s="4" t="s">
        <v>16</v>
      </c>
      <c r="C23" s="10" t="s">
        <v>17</v>
      </c>
      <c r="D23" s="5">
        <f>+D21</f>
        <v>0</v>
      </c>
      <c r="E23" s="7"/>
      <c r="F23" s="8">
        <f t="shared" si="0"/>
        <v>0</v>
      </c>
    </row>
    <row r="24" spans="2:6" s="9" customFormat="1" ht="20.100000000000001" customHeight="1" x14ac:dyDescent="0.25">
      <c r="B24" s="4" t="s">
        <v>42</v>
      </c>
      <c r="C24" s="10" t="s">
        <v>30</v>
      </c>
      <c r="D24" s="5">
        <v>1</v>
      </c>
      <c r="E24" s="7"/>
      <c r="F24" s="8">
        <f t="shared" si="0"/>
        <v>0</v>
      </c>
    </row>
    <row r="25" spans="2:6" s="9" customFormat="1" ht="20.100000000000001" customHeight="1" x14ac:dyDescent="0.25">
      <c r="B25" s="4" t="s">
        <v>43</v>
      </c>
      <c r="C25" s="6" t="s">
        <v>18</v>
      </c>
      <c r="D25" s="5">
        <v>2</v>
      </c>
      <c r="E25" s="7"/>
      <c r="F25" s="8">
        <f t="shared" si="0"/>
        <v>0</v>
      </c>
    </row>
    <row r="26" spans="2:6" s="9" customFormat="1" ht="20.100000000000001" customHeight="1" x14ac:dyDescent="0.25">
      <c r="B26" s="4" t="s">
        <v>19</v>
      </c>
      <c r="C26" s="10" t="s">
        <v>0</v>
      </c>
      <c r="D26" s="5">
        <v>0</v>
      </c>
      <c r="E26" s="7"/>
      <c r="F26" s="8">
        <f t="shared" si="0"/>
        <v>0</v>
      </c>
    </row>
    <row r="27" spans="2:6" s="9" customFormat="1" ht="20.100000000000001" customHeight="1" x14ac:dyDescent="0.25">
      <c r="B27" s="4" t="s">
        <v>20</v>
      </c>
      <c r="C27" s="10" t="s">
        <v>3</v>
      </c>
      <c r="D27" s="5">
        <v>0</v>
      </c>
      <c r="E27" s="7"/>
      <c r="F27" s="8">
        <f t="shared" si="0"/>
        <v>0</v>
      </c>
    </row>
    <row r="28" spans="2:6" s="9" customFormat="1" ht="20.100000000000001" customHeight="1" x14ac:dyDescent="0.25">
      <c r="B28" s="4" t="s">
        <v>21</v>
      </c>
      <c r="C28" s="10" t="s">
        <v>3</v>
      </c>
      <c r="D28" s="5">
        <f>+(D8-1500)*1.15</f>
        <v>19320</v>
      </c>
      <c r="E28" s="7"/>
      <c r="F28" s="8">
        <f t="shared" si="0"/>
        <v>0</v>
      </c>
    </row>
    <row r="29" spans="2:6" s="9" customFormat="1" ht="20.100000000000001" customHeight="1" x14ac:dyDescent="0.25">
      <c r="B29" s="4" t="s">
        <v>44</v>
      </c>
      <c r="C29" s="10" t="s">
        <v>3</v>
      </c>
      <c r="D29" s="5">
        <f>+(1500)*1.15</f>
        <v>1724.9999999999998</v>
      </c>
      <c r="E29" s="7"/>
      <c r="F29" s="8">
        <f t="shared" si="0"/>
        <v>0</v>
      </c>
    </row>
    <row r="30" spans="2:6" s="9" customFormat="1" ht="20.100000000000001" customHeight="1" x14ac:dyDescent="0.25">
      <c r="B30" s="4" t="s">
        <v>45</v>
      </c>
      <c r="C30" s="10" t="s">
        <v>3</v>
      </c>
      <c r="D30" s="5">
        <v>0</v>
      </c>
      <c r="E30" s="7"/>
      <c r="F30" s="8">
        <f t="shared" si="0"/>
        <v>0</v>
      </c>
    </row>
    <row r="31" spans="2:6" s="9" customFormat="1" ht="20.100000000000001" customHeight="1" x14ac:dyDescent="0.25">
      <c r="B31" s="4" t="s">
        <v>22</v>
      </c>
      <c r="C31" s="10" t="s">
        <v>17</v>
      </c>
      <c r="D31" s="5">
        <f>48*7</f>
        <v>336</v>
      </c>
      <c r="E31" s="7"/>
      <c r="F31" s="8">
        <f t="shared" si="0"/>
        <v>0</v>
      </c>
    </row>
    <row r="32" spans="2:6" s="9" customFormat="1" ht="20.100000000000001" customHeight="1" x14ac:dyDescent="0.25">
      <c r="B32" s="4" t="s">
        <v>23</v>
      </c>
      <c r="C32" s="10" t="s">
        <v>17</v>
      </c>
      <c r="D32" s="5">
        <v>96</v>
      </c>
      <c r="E32" s="7"/>
      <c r="F32" s="8">
        <f t="shared" si="0"/>
        <v>0</v>
      </c>
    </row>
    <row r="33" spans="2:6" s="9" customFormat="1" ht="20.100000000000001" customHeight="1" x14ac:dyDescent="0.25">
      <c r="B33" s="4" t="s">
        <v>24</v>
      </c>
      <c r="C33" s="10" t="s">
        <v>17</v>
      </c>
      <c r="D33" s="5">
        <v>8</v>
      </c>
      <c r="E33" s="7"/>
      <c r="F33" s="8">
        <f t="shared" si="0"/>
        <v>0</v>
      </c>
    </row>
    <row r="34" spans="2:6" s="9" customFormat="1" ht="20.100000000000001" customHeight="1" x14ac:dyDescent="0.25">
      <c r="B34" s="4" t="s">
        <v>25</v>
      </c>
      <c r="C34" s="10" t="s">
        <v>17</v>
      </c>
      <c r="D34" s="5">
        <v>2</v>
      </c>
      <c r="E34" s="7"/>
      <c r="F34" s="8">
        <f t="shared" si="0"/>
        <v>0</v>
      </c>
    </row>
    <row r="35" spans="2:6" s="9" customFormat="1" ht="20.100000000000001" customHeight="1" x14ac:dyDescent="0.25">
      <c r="B35" s="4" t="s">
        <v>26</v>
      </c>
      <c r="C35" s="10" t="s">
        <v>17</v>
      </c>
      <c r="D35" s="5">
        <v>0</v>
      </c>
      <c r="E35" s="7"/>
      <c r="F35" s="8">
        <f t="shared" si="0"/>
        <v>0</v>
      </c>
    </row>
    <row r="36" spans="2:6" s="9" customFormat="1" ht="20.100000000000001" customHeight="1" x14ac:dyDescent="0.25">
      <c r="B36" s="4" t="s">
        <v>27</v>
      </c>
      <c r="C36" s="10" t="s">
        <v>17</v>
      </c>
      <c r="D36" s="5">
        <v>0</v>
      </c>
      <c r="E36" s="7"/>
      <c r="F36" s="8">
        <f t="shared" si="0"/>
        <v>0</v>
      </c>
    </row>
    <row r="37" spans="2:6" s="9" customFormat="1" ht="20.100000000000001" customHeight="1" x14ac:dyDescent="0.25">
      <c r="B37" s="4" t="s">
        <v>28</v>
      </c>
      <c r="C37" s="10" t="s">
        <v>17</v>
      </c>
      <c r="D37" s="5">
        <v>0</v>
      </c>
      <c r="E37" s="7"/>
      <c r="F37" s="8">
        <f t="shared" si="0"/>
        <v>0</v>
      </c>
    </row>
    <row r="38" spans="2:6" s="9" customFormat="1" ht="20.100000000000001" customHeight="1" x14ac:dyDescent="0.25">
      <c r="B38" s="4" t="s">
        <v>29</v>
      </c>
      <c r="C38" s="10" t="s">
        <v>17</v>
      </c>
      <c r="D38" s="5">
        <v>0</v>
      </c>
      <c r="E38" s="7"/>
      <c r="F38" s="8">
        <f t="shared" si="0"/>
        <v>0</v>
      </c>
    </row>
    <row r="39" spans="2:6" s="9" customFormat="1" ht="20.100000000000001" customHeight="1" x14ac:dyDescent="0.25">
      <c r="B39" s="4" t="s">
        <v>46</v>
      </c>
      <c r="C39" s="10" t="s">
        <v>5</v>
      </c>
      <c r="D39" s="5">
        <v>1</v>
      </c>
      <c r="E39" s="7"/>
      <c r="F39" s="8">
        <f t="shared" si="0"/>
        <v>0</v>
      </c>
    </row>
    <row r="40" spans="2:6" s="9" customFormat="1" ht="20.100000000000001" customHeight="1" x14ac:dyDescent="0.25">
      <c r="B40" s="4" t="s">
        <v>47</v>
      </c>
      <c r="C40" s="10" t="s">
        <v>5</v>
      </c>
      <c r="D40" s="5">
        <v>1</v>
      </c>
      <c r="E40" s="7"/>
      <c r="F40" s="8">
        <f t="shared" si="0"/>
        <v>0</v>
      </c>
    </row>
    <row r="41" spans="2:6" s="9" customFormat="1" ht="20.100000000000001" customHeight="1" x14ac:dyDescent="0.25">
      <c r="B41" s="4" t="s">
        <v>48</v>
      </c>
      <c r="C41" s="10" t="s">
        <v>5</v>
      </c>
      <c r="D41" s="5">
        <v>1</v>
      </c>
      <c r="E41" s="7"/>
      <c r="F41" s="8">
        <f t="shared" si="0"/>
        <v>0</v>
      </c>
    </row>
    <row r="42" spans="2:6" s="9" customFormat="1" ht="20.100000000000001" customHeight="1" x14ac:dyDescent="0.25">
      <c r="B42" s="4" t="s">
        <v>49</v>
      </c>
      <c r="C42" s="10" t="s">
        <v>5</v>
      </c>
      <c r="D42" s="5">
        <v>1</v>
      </c>
      <c r="E42" s="7"/>
      <c r="F42" s="8">
        <f t="shared" si="0"/>
        <v>0</v>
      </c>
    </row>
    <row r="43" spans="2:6" s="9" customFormat="1" ht="20.100000000000001" customHeight="1" x14ac:dyDescent="0.25">
      <c r="B43" s="4" t="s">
        <v>89</v>
      </c>
      <c r="C43" s="10" t="s">
        <v>5</v>
      </c>
      <c r="D43" s="5">
        <v>2</v>
      </c>
      <c r="E43" s="7"/>
      <c r="F43" s="8">
        <f t="shared" si="0"/>
        <v>0</v>
      </c>
    </row>
    <row r="44" spans="2:6" s="18" customFormat="1" ht="20.100000000000001" customHeight="1" x14ac:dyDescent="0.25">
      <c r="B44" s="4" t="s">
        <v>90</v>
      </c>
      <c r="C44" s="10" t="s">
        <v>5</v>
      </c>
      <c r="D44" s="5">
        <v>2</v>
      </c>
      <c r="E44" s="7"/>
      <c r="F44" s="8">
        <f t="shared" si="0"/>
        <v>0</v>
      </c>
    </row>
    <row r="45" spans="2:6" s="2" customFormat="1" ht="18.75" x14ac:dyDescent="0.25">
      <c r="B45" s="17"/>
      <c r="C45" s="19"/>
    </row>
    <row r="46" spans="2:6" s="2" customFormat="1" ht="18.75" x14ac:dyDescent="0.3">
      <c r="B46" s="20"/>
      <c r="C46" s="21"/>
    </row>
    <row r="47" spans="2:6" s="2" customFormat="1" ht="18.75" x14ac:dyDescent="0.3">
      <c r="B47" s="20"/>
      <c r="C47" s="1"/>
    </row>
    <row r="48" spans="2:6" s="2" customFormat="1" x14ac:dyDescent="0.25">
      <c r="C48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48"/>
  <sheetViews>
    <sheetView showGridLines="0" workbookViewId="0">
      <selection activeCell="B5" sqref="B5:D44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9.85546875" style="12" customWidth="1"/>
    <col min="5" max="6" width="20.5703125" style="12" customWidth="1"/>
    <col min="7" max="16384" width="9.140625" style="12"/>
  </cols>
  <sheetData>
    <row r="1" spans="2:6" x14ac:dyDescent="0.25">
      <c r="B1" s="11" t="s">
        <v>70</v>
      </c>
    </row>
    <row r="2" spans="2:6" x14ac:dyDescent="0.25">
      <c r="B2" s="13" t="s">
        <v>71</v>
      </c>
    </row>
    <row r="3" spans="2:6" x14ac:dyDescent="0.25">
      <c r="B3" s="13" t="s">
        <v>53</v>
      </c>
    </row>
    <row r="4" spans="2:6" ht="8.25" customHeight="1" x14ac:dyDescent="0.25">
      <c r="B4" s="13"/>
    </row>
    <row r="5" spans="2:6" ht="30" customHeight="1" x14ac:dyDescent="0.25">
      <c r="B5" s="14" t="s">
        <v>32</v>
      </c>
      <c r="C5" s="14" t="s">
        <v>1</v>
      </c>
      <c r="D5" s="14" t="s">
        <v>2</v>
      </c>
      <c r="E5" s="14" t="s">
        <v>33</v>
      </c>
      <c r="F5" s="14" t="s">
        <v>34</v>
      </c>
    </row>
    <row r="6" spans="2:6" s="9" customFormat="1" ht="20.100000000000001" customHeight="1" x14ac:dyDescent="0.25">
      <c r="B6" s="4" t="s">
        <v>6</v>
      </c>
      <c r="C6" s="10" t="s">
        <v>3</v>
      </c>
      <c r="D6" s="5">
        <v>2700</v>
      </c>
      <c r="E6" s="15"/>
      <c r="F6" s="8">
        <f>+E6*D6</f>
        <v>0</v>
      </c>
    </row>
    <row r="7" spans="2:6" s="9" customFormat="1" ht="20.100000000000001" customHeight="1" x14ac:dyDescent="0.25">
      <c r="B7" s="4" t="s">
        <v>7</v>
      </c>
      <c r="C7" s="10" t="s">
        <v>3</v>
      </c>
      <c r="D7" s="5">
        <v>0</v>
      </c>
      <c r="E7" s="7"/>
      <c r="F7" s="8">
        <f t="shared" ref="F7:F44" si="0">+E7*D7</f>
        <v>0</v>
      </c>
    </row>
    <row r="8" spans="2:6" s="9" customFormat="1" ht="20.100000000000001" customHeight="1" x14ac:dyDescent="0.25">
      <c r="B8" s="4" t="s">
        <v>8</v>
      </c>
      <c r="C8" s="6" t="s">
        <v>3</v>
      </c>
      <c r="D8" s="5">
        <f>+D7+D6</f>
        <v>2700</v>
      </c>
      <c r="E8" s="7"/>
      <c r="F8" s="8">
        <f t="shared" si="0"/>
        <v>0</v>
      </c>
    </row>
    <row r="9" spans="2:6" s="9" customFormat="1" ht="20.100000000000001" customHeight="1" x14ac:dyDescent="0.25">
      <c r="B9" s="4" t="s">
        <v>9</v>
      </c>
      <c r="C9" s="6" t="s">
        <v>3</v>
      </c>
      <c r="D9" s="5">
        <f>+D6+D7</f>
        <v>2700</v>
      </c>
      <c r="E9" s="7"/>
      <c r="F9" s="8">
        <f t="shared" si="0"/>
        <v>0</v>
      </c>
    </row>
    <row r="10" spans="2:6" s="9" customFormat="1" ht="20.100000000000001" customHeight="1" x14ac:dyDescent="0.25">
      <c r="B10" s="4" t="s">
        <v>10</v>
      </c>
      <c r="C10" s="6" t="s">
        <v>3</v>
      </c>
      <c r="D10" s="5">
        <f>+D6+D7</f>
        <v>2700</v>
      </c>
      <c r="E10" s="7"/>
      <c r="F10" s="8">
        <f t="shared" si="0"/>
        <v>0</v>
      </c>
    </row>
    <row r="11" spans="2:6" s="9" customFormat="1" ht="20.100000000000001" customHeight="1" x14ac:dyDescent="0.25">
      <c r="B11" s="4" t="s">
        <v>11</v>
      </c>
      <c r="C11" s="10" t="s">
        <v>3</v>
      </c>
      <c r="D11" s="5">
        <v>0</v>
      </c>
      <c r="E11" s="7"/>
      <c r="F11" s="8">
        <f t="shared" si="0"/>
        <v>0</v>
      </c>
    </row>
    <row r="12" spans="2:6" s="9" customFormat="1" ht="20.100000000000001" customHeight="1" x14ac:dyDescent="0.25">
      <c r="B12" s="4" t="s">
        <v>12</v>
      </c>
      <c r="C12" s="10" t="s">
        <v>3</v>
      </c>
      <c r="D12" s="5">
        <v>0</v>
      </c>
      <c r="E12" s="7"/>
      <c r="F12" s="8">
        <f t="shared" si="0"/>
        <v>0</v>
      </c>
    </row>
    <row r="13" spans="2:6" s="9" customFormat="1" ht="20.100000000000001" customHeight="1" x14ac:dyDescent="0.25">
      <c r="B13" s="4" t="s">
        <v>35</v>
      </c>
      <c r="C13" s="10" t="s">
        <v>3</v>
      </c>
      <c r="D13" s="5">
        <v>0</v>
      </c>
      <c r="E13" s="7"/>
      <c r="F13" s="8">
        <f t="shared" si="0"/>
        <v>0</v>
      </c>
    </row>
    <row r="14" spans="2:6" s="9" customFormat="1" ht="20.100000000000001" customHeight="1" x14ac:dyDescent="0.25">
      <c r="B14" s="4" t="s">
        <v>36</v>
      </c>
      <c r="C14" s="10" t="s">
        <v>3</v>
      </c>
      <c r="D14" s="5">
        <v>0</v>
      </c>
      <c r="E14" s="7"/>
      <c r="F14" s="8">
        <f t="shared" si="0"/>
        <v>0</v>
      </c>
    </row>
    <row r="15" spans="2:6" s="9" customFormat="1" ht="20.100000000000001" customHeight="1" x14ac:dyDescent="0.25">
      <c r="B15" s="4" t="s">
        <v>56</v>
      </c>
      <c r="C15" s="10" t="s">
        <v>3</v>
      </c>
      <c r="D15" s="5">
        <v>1</v>
      </c>
      <c r="E15" s="7"/>
      <c r="F15" s="8">
        <f t="shared" si="0"/>
        <v>0</v>
      </c>
    </row>
    <row r="16" spans="2:6" s="9" customFormat="1" ht="20.100000000000001" customHeight="1" x14ac:dyDescent="0.25">
      <c r="B16" s="4" t="s">
        <v>55</v>
      </c>
      <c r="C16" s="6" t="s">
        <v>3</v>
      </c>
      <c r="D16" s="5">
        <f>+D8</f>
        <v>2700</v>
      </c>
      <c r="E16" s="7"/>
      <c r="F16" s="8">
        <f t="shared" si="0"/>
        <v>0</v>
      </c>
    </row>
    <row r="17" spans="2:6" s="9" customFormat="1" ht="20.100000000000001" customHeight="1" x14ac:dyDescent="0.25">
      <c r="B17" s="4" t="s">
        <v>13</v>
      </c>
      <c r="C17" s="6" t="s">
        <v>3</v>
      </c>
      <c r="D17" s="5">
        <v>0</v>
      </c>
      <c r="E17" s="7"/>
      <c r="F17" s="8">
        <f t="shared" si="0"/>
        <v>0</v>
      </c>
    </row>
    <row r="18" spans="2:6" s="9" customFormat="1" ht="20.100000000000001" customHeight="1" x14ac:dyDescent="0.25">
      <c r="B18" s="4" t="s">
        <v>14</v>
      </c>
      <c r="C18" s="10" t="s">
        <v>3</v>
      </c>
      <c r="D18" s="5">
        <v>0</v>
      </c>
      <c r="E18" s="7"/>
      <c r="F18" s="8">
        <f t="shared" si="0"/>
        <v>0</v>
      </c>
    </row>
    <row r="19" spans="2:6" s="9" customFormat="1" ht="20.100000000000001" customHeight="1" x14ac:dyDescent="0.25">
      <c r="B19" s="4" t="s">
        <v>15</v>
      </c>
      <c r="C19" s="6" t="s">
        <v>4</v>
      </c>
      <c r="D19" s="5">
        <v>0</v>
      </c>
      <c r="E19" s="7"/>
      <c r="F19" s="8">
        <f t="shared" si="0"/>
        <v>0</v>
      </c>
    </row>
    <row r="20" spans="2:6" s="9" customFormat="1" ht="20.100000000000001" customHeight="1" x14ac:dyDescent="0.25">
      <c r="B20" s="4" t="s">
        <v>31</v>
      </c>
      <c r="C20" s="6" t="s">
        <v>4</v>
      </c>
      <c r="D20" s="5">
        <v>12</v>
      </c>
      <c r="E20" s="7"/>
      <c r="F20" s="8">
        <f t="shared" si="0"/>
        <v>0</v>
      </c>
    </row>
    <row r="21" spans="2:6" s="9" customFormat="1" ht="20.100000000000001" customHeight="1" x14ac:dyDescent="0.25">
      <c r="B21" s="4" t="s">
        <v>57</v>
      </c>
      <c r="C21" s="6" t="s">
        <v>4</v>
      </c>
      <c r="D21" s="5">
        <v>0</v>
      </c>
      <c r="E21" s="7"/>
      <c r="F21" s="8">
        <f t="shared" si="0"/>
        <v>0</v>
      </c>
    </row>
    <row r="22" spans="2:6" s="9" customFormat="1" ht="20.100000000000001" customHeight="1" x14ac:dyDescent="0.25">
      <c r="B22" s="4" t="s">
        <v>41</v>
      </c>
      <c r="C22" s="6" t="s">
        <v>4</v>
      </c>
      <c r="D22" s="5">
        <f>+D20</f>
        <v>12</v>
      </c>
      <c r="E22" s="7"/>
      <c r="F22" s="8">
        <f t="shared" si="0"/>
        <v>0</v>
      </c>
    </row>
    <row r="23" spans="2:6" s="9" customFormat="1" ht="20.100000000000001" customHeight="1" x14ac:dyDescent="0.25">
      <c r="B23" s="4" t="s">
        <v>16</v>
      </c>
      <c r="C23" s="10" t="s">
        <v>17</v>
      </c>
      <c r="D23" s="5">
        <f>+D21</f>
        <v>0</v>
      </c>
      <c r="E23" s="7"/>
      <c r="F23" s="8">
        <f t="shared" si="0"/>
        <v>0</v>
      </c>
    </row>
    <row r="24" spans="2:6" s="9" customFormat="1" ht="20.100000000000001" customHeight="1" x14ac:dyDescent="0.25">
      <c r="B24" s="4" t="s">
        <v>42</v>
      </c>
      <c r="C24" s="10" t="s">
        <v>30</v>
      </c>
      <c r="D24" s="5">
        <v>1</v>
      </c>
      <c r="E24" s="7"/>
      <c r="F24" s="8">
        <f t="shared" si="0"/>
        <v>0</v>
      </c>
    </row>
    <row r="25" spans="2:6" s="9" customFormat="1" ht="20.100000000000001" customHeight="1" x14ac:dyDescent="0.25">
      <c r="B25" s="4" t="s">
        <v>43</v>
      </c>
      <c r="C25" s="6" t="s">
        <v>18</v>
      </c>
      <c r="D25" s="5">
        <v>1</v>
      </c>
      <c r="E25" s="7"/>
      <c r="F25" s="8">
        <f t="shared" si="0"/>
        <v>0</v>
      </c>
    </row>
    <row r="26" spans="2:6" s="9" customFormat="1" ht="20.100000000000001" customHeight="1" x14ac:dyDescent="0.25">
      <c r="B26" s="4" t="s">
        <v>19</v>
      </c>
      <c r="C26" s="10" t="s">
        <v>0</v>
      </c>
      <c r="D26" s="5">
        <v>0</v>
      </c>
      <c r="E26" s="7"/>
      <c r="F26" s="8">
        <f t="shared" si="0"/>
        <v>0</v>
      </c>
    </row>
    <row r="27" spans="2:6" s="9" customFormat="1" ht="20.100000000000001" customHeight="1" x14ac:dyDescent="0.25">
      <c r="B27" s="4" t="s">
        <v>20</v>
      </c>
      <c r="C27" s="10" t="s">
        <v>3</v>
      </c>
      <c r="D27" s="5">
        <v>0</v>
      </c>
      <c r="E27" s="7"/>
      <c r="F27" s="8">
        <f t="shared" si="0"/>
        <v>0</v>
      </c>
    </row>
    <row r="28" spans="2:6" s="9" customFormat="1" ht="20.100000000000001" customHeight="1" x14ac:dyDescent="0.25">
      <c r="B28" s="4" t="s">
        <v>21</v>
      </c>
      <c r="C28" s="10" t="s">
        <v>3</v>
      </c>
      <c r="D28" s="5">
        <v>0</v>
      </c>
      <c r="E28" s="7"/>
      <c r="F28" s="8">
        <f t="shared" si="0"/>
        <v>0</v>
      </c>
    </row>
    <row r="29" spans="2:6" s="9" customFormat="1" ht="20.100000000000001" customHeight="1" x14ac:dyDescent="0.25">
      <c r="B29" s="4" t="s">
        <v>44</v>
      </c>
      <c r="C29" s="10" t="s">
        <v>3</v>
      </c>
      <c r="D29" s="5">
        <f>+(D6+D7)*1.15</f>
        <v>3104.9999999999995</v>
      </c>
      <c r="E29" s="7"/>
      <c r="F29" s="8">
        <f t="shared" si="0"/>
        <v>0</v>
      </c>
    </row>
    <row r="30" spans="2:6" s="9" customFormat="1" ht="20.100000000000001" customHeight="1" x14ac:dyDescent="0.25">
      <c r="B30" s="4" t="s">
        <v>45</v>
      </c>
      <c r="C30" s="10" t="s">
        <v>3</v>
      </c>
      <c r="D30" s="5">
        <f>+D28</f>
        <v>0</v>
      </c>
      <c r="E30" s="7"/>
      <c r="F30" s="8">
        <f t="shared" si="0"/>
        <v>0</v>
      </c>
    </row>
    <row r="31" spans="2:6" s="9" customFormat="1" ht="20.100000000000001" customHeight="1" x14ac:dyDescent="0.25">
      <c r="B31" s="4" t="s">
        <v>22</v>
      </c>
      <c r="C31" s="10" t="s">
        <v>17</v>
      </c>
      <c r="D31" s="5">
        <f>48*2</f>
        <v>96</v>
      </c>
      <c r="E31" s="7"/>
      <c r="F31" s="8">
        <f t="shared" si="0"/>
        <v>0</v>
      </c>
    </row>
    <row r="32" spans="2:6" s="9" customFormat="1" ht="20.100000000000001" customHeight="1" x14ac:dyDescent="0.25">
      <c r="B32" s="4" t="s">
        <v>23</v>
      </c>
      <c r="C32" s="10" t="s">
        <v>17</v>
      </c>
      <c r="D32" s="5">
        <v>96</v>
      </c>
      <c r="E32" s="7"/>
      <c r="F32" s="8">
        <f t="shared" si="0"/>
        <v>0</v>
      </c>
    </row>
    <row r="33" spans="2:6" s="9" customFormat="1" ht="20.100000000000001" customHeight="1" x14ac:dyDescent="0.25">
      <c r="B33" s="4" t="s">
        <v>24</v>
      </c>
      <c r="C33" s="10" t="s">
        <v>17</v>
      </c>
      <c r="D33" s="5">
        <v>2</v>
      </c>
      <c r="E33" s="7"/>
      <c r="F33" s="8">
        <f t="shared" si="0"/>
        <v>0</v>
      </c>
    </row>
    <row r="34" spans="2:6" s="9" customFormat="1" ht="20.100000000000001" customHeight="1" x14ac:dyDescent="0.25">
      <c r="B34" s="4" t="s">
        <v>25</v>
      </c>
      <c r="C34" s="10" t="s">
        <v>17</v>
      </c>
      <c r="D34" s="5">
        <v>1</v>
      </c>
      <c r="E34" s="7"/>
      <c r="F34" s="8">
        <f t="shared" si="0"/>
        <v>0</v>
      </c>
    </row>
    <row r="35" spans="2:6" s="9" customFormat="1" ht="20.100000000000001" customHeight="1" x14ac:dyDescent="0.25">
      <c r="B35" s="4" t="s">
        <v>26</v>
      </c>
      <c r="C35" s="10" t="s">
        <v>17</v>
      </c>
      <c r="D35" s="5">
        <v>0</v>
      </c>
      <c r="E35" s="7"/>
      <c r="F35" s="8">
        <f t="shared" si="0"/>
        <v>0</v>
      </c>
    </row>
    <row r="36" spans="2:6" s="9" customFormat="1" ht="20.100000000000001" customHeight="1" x14ac:dyDescent="0.25">
      <c r="B36" s="4" t="s">
        <v>27</v>
      </c>
      <c r="C36" s="10" t="s">
        <v>17</v>
      </c>
      <c r="D36" s="5">
        <v>0</v>
      </c>
      <c r="E36" s="7"/>
      <c r="F36" s="8">
        <f t="shared" si="0"/>
        <v>0</v>
      </c>
    </row>
    <row r="37" spans="2:6" s="9" customFormat="1" ht="20.100000000000001" customHeight="1" x14ac:dyDescent="0.25">
      <c r="B37" s="4" t="s">
        <v>28</v>
      </c>
      <c r="C37" s="10" t="s">
        <v>17</v>
      </c>
      <c r="D37" s="5">
        <v>0</v>
      </c>
      <c r="E37" s="7"/>
      <c r="F37" s="8">
        <f t="shared" si="0"/>
        <v>0</v>
      </c>
    </row>
    <row r="38" spans="2:6" s="9" customFormat="1" ht="20.100000000000001" customHeight="1" x14ac:dyDescent="0.25">
      <c r="B38" s="4" t="s">
        <v>29</v>
      </c>
      <c r="C38" s="10" t="s">
        <v>17</v>
      </c>
      <c r="D38" s="5">
        <v>0</v>
      </c>
      <c r="E38" s="7"/>
      <c r="F38" s="8">
        <f t="shared" si="0"/>
        <v>0</v>
      </c>
    </row>
    <row r="39" spans="2:6" s="9" customFormat="1" ht="20.100000000000001" customHeight="1" x14ac:dyDescent="0.25">
      <c r="B39" s="4" t="s">
        <v>46</v>
      </c>
      <c r="C39" s="10" t="s">
        <v>5</v>
      </c>
      <c r="D39" s="5">
        <v>1</v>
      </c>
      <c r="E39" s="7"/>
      <c r="F39" s="8">
        <f t="shared" si="0"/>
        <v>0</v>
      </c>
    </row>
    <row r="40" spans="2:6" s="9" customFormat="1" ht="20.100000000000001" customHeight="1" x14ac:dyDescent="0.25">
      <c r="B40" s="4" t="s">
        <v>47</v>
      </c>
      <c r="C40" s="10" t="s">
        <v>5</v>
      </c>
      <c r="D40" s="5">
        <v>1</v>
      </c>
      <c r="E40" s="7"/>
      <c r="F40" s="8">
        <f t="shared" si="0"/>
        <v>0</v>
      </c>
    </row>
    <row r="41" spans="2:6" s="9" customFormat="1" ht="20.100000000000001" customHeight="1" x14ac:dyDescent="0.25">
      <c r="B41" s="4" t="s">
        <v>48</v>
      </c>
      <c r="C41" s="10" t="s">
        <v>5</v>
      </c>
      <c r="D41" s="5">
        <v>1</v>
      </c>
      <c r="E41" s="7"/>
      <c r="F41" s="8">
        <f t="shared" si="0"/>
        <v>0</v>
      </c>
    </row>
    <row r="42" spans="2:6" s="9" customFormat="1" ht="20.100000000000001" customHeight="1" x14ac:dyDescent="0.25">
      <c r="B42" s="4" t="s">
        <v>49</v>
      </c>
      <c r="C42" s="10" t="s">
        <v>5</v>
      </c>
      <c r="D42" s="5">
        <v>1</v>
      </c>
      <c r="E42" s="7"/>
      <c r="F42" s="8">
        <f t="shared" si="0"/>
        <v>0</v>
      </c>
    </row>
    <row r="43" spans="2:6" s="9" customFormat="1" ht="20.100000000000001" customHeight="1" x14ac:dyDescent="0.25">
      <c r="B43" s="4" t="s">
        <v>89</v>
      </c>
      <c r="C43" s="10" t="s">
        <v>5</v>
      </c>
      <c r="D43" s="5">
        <v>1</v>
      </c>
      <c r="E43" s="7"/>
      <c r="F43" s="8">
        <f t="shared" si="0"/>
        <v>0</v>
      </c>
    </row>
    <row r="44" spans="2:6" s="18" customFormat="1" ht="20.100000000000001" customHeight="1" x14ac:dyDescent="0.25">
      <c r="B44" s="4" t="s">
        <v>90</v>
      </c>
      <c r="C44" s="10" t="s">
        <v>5</v>
      </c>
      <c r="D44" s="5">
        <v>1</v>
      </c>
      <c r="E44" s="7"/>
      <c r="F44" s="8">
        <f t="shared" si="0"/>
        <v>0</v>
      </c>
    </row>
    <row r="45" spans="2:6" s="2" customFormat="1" ht="18.75" x14ac:dyDescent="0.25">
      <c r="B45" s="17"/>
      <c r="C45" s="19"/>
    </row>
    <row r="46" spans="2:6" s="2" customFormat="1" ht="18.75" x14ac:dyDescent="0.3">
      <c r="B46" s="20"/>
      <c r="C46" s="21"/>
    </row>
    <row r="47" spans="2:6" s="2" customFormat="1" ht="18.75" x14ac:dyDescent="0.3">
      <c r="B47" s="20"/>
      <c r="C47" s="1"/>
    </row>
    <row r="48" spans="2:6" s="2" customFormat="1" x14ac:dyDescent="0.25">
      <c r="C48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8"/>
  <sheetViews>
    <sheetView showGridLines="0" workbookViewId="0">
      <selection activeCell="B29" sqref="B29"/>
    </sheetView>
  </sheetViews>
  <sheetFormatPr baseColWidth="10" defaultColWidth="9.140625" defaultRowHeight="15" x14ac:dyDescent="0.25"/>
  <cols>
    <col min="1" max="1" width="2.85546875" style="12" customWidth="1"/>
    <col min="2" max="2" width="123.140625" style="12" customWidth="1"/>
    <col min="3" max="3" width="6.28515625" style="3" customWidth="1"/>
    <col min="4" max="4" width="9.85546875" style="12" customWidth="1"/>
    <col min="5" max="6" width="20.5703125" style="12" customWidth="1"/>
    <col min="7" max="16384" width="9.140625" style="12"/>
  </cols>
  <sheetData>
    <row r="1" spans="2:6" x14ac:dyDescent="0.25">
      <c r="B1" s="11" t="s">
        <v>72</v>
      </c>
    </row>
    <row r="2" spans="2:6" x14ac:dyDescent="0.25">
      <c r="B2" s="13" t="s">
        <v>74</v>
      </c>
    </row>
    <row r="3" spans="2:6" x14ac:dyDescent="0.25">
      <c r="B3" s="13" t="s">
        <v>53</v>
      </c>
    </row>
    <row r="4" spans="2:6" ht="8.25" customHeight="1" x14ac:dyDescent="0.25">
      <c r="B4" s="13"/>
    </row>
    <row r="5" spans="2:6" ht="30" customHeight="1" x14ac:dyDescent="0.25">
      <c r="B5" s="14" t="s">
        <v>32</v>
      </c>
      <c r="C5" s="14" t="s">
        <v>1</v>
      </c>
      <c r="D5" s="14" t="s">
        <v>2</v>
      </c>
      <c r="E5" s="14" t="s">
        <v>33</v>
      </c>
      <c r="F5" s="14" t="s">
        <v>34</v>
      </c>
    </row>
    <row r="6" spans="2:6" s="9" customFormat="1" ht="20.100000000000001" customHeight="1" x14ac:dyDescent="0.25">
      <c r="B6" s="4" t="s">
        <v>6</v>
      </c>
      <c r="C6" s="10" t="s">
        <v>3</v>
      </c>
      <c r="D6" s="5">
        <v>3100</v>
      </c>
      <c r="E6" s="15"/>
      <c r="F6" s="8">
        <f>+E6*D6</f>
        <v>0</v>
      </c>
    </row>
    <row r="7" spans="2:6" s="9" customFormat="1" ht="20.100000000000001" customHeight="1" x14ac:dyDescent="0.25">
      <c r="B7" s="4" t="s">
        <v>7</v>
      </c>
      <c r="C7" s="10" t="s">
        <v>3</v>
      </c>
      <c r="D7" s="5">
        <v>0</v>
      </c>
      <c r="E7" s="7"/>
      <c r="F7" s="8">
        <f t="shared" ref="F7:F44" si="0">+E7*D7</f>
        <v>0</v>
      </c>
    </row>
    <row r="8" spans="2:6" s="9" customFormat="1" ht="20.100000000000001" customHeight="1" x14ac:dyDescent="0.25">
      <c r="B8" s="4" t="s">
        <v>8</v>
      </c>
      <c r="C8" s="6" t="s">
        <v>3</v>
      </c>
      <c r="D8" s="5">
        <f>+D7+D6</f>
        <v>3100</v>
      </c>
      <c r="E8" s="7"/>
      <c r="F8" s="8">
        <f t="shared" si="0"/>
        <v>0</v>
      </c>
    </row>
    <row r="9" spans="2:6" s="9" customFormat="1" ht="20.100000000000001" customHeight="1" x14ac:dyDescent="0.25">
      <c r="B9" s="4" t="s">
        <v>9</v>
      </c>
      <c r="C9" s="6" t="s">
        <v>3</v>
      </c>
      <c r="D9" s="5">
        <f>+D6+D7</f>
        <v>3100</v>
      </c>
      <c r="E9" s="7"/>
      <c r="F9" s="8">
        <f t="shared" si="0"/>
        <v>0</v>
      </c>
    </row>
    <row r="10" spans="2:6" s="9" customFormat="1" ht="20.100000000000001" customHeight="1" x14ac:dyDescent="0.25">
      <c r="B10" s="4" t="s">
        <v>10</v>
      </c>
      <c r="C10" s="6" t="s">
        <v>3</v>
      </c>
      <c r="D10" s="5">
        <f>+D6+D7</f>
        <v>3100</v>
      </c>
      <c r="E10" s="7"/>
      <c r="F10" s="8">
        <f t="shared" si="0"/>
        <v>0</v>
      </c>
    </row>
    <row r="11" spans="2:6" s="9" customFormat="1" ht="20.100000000000001" customHeight="1" x14ac:dyDescent="0.25">
      <c r="B11" s="4" t="s">
        <v>11</v>
      </c>
      <c r="C11" s="10" t="s">
        <v>3</v>
      </c>
      <c r="D11" s="5">
        <v>0</v>
      </c>
      <c r="E11" s="7"/>
      <c r="F11" s="8">
        <f t="shared" si="0"/>
        <v>0</v>
      </c>
    </row>
    <row r="12" spans="2:6" s="9" customFormat="1" ht="20.100000000000001" customHeight="1" x14ac:dyDescent="0.25">
      <c r="B12" s="4" t="s">
        <v>12</v>
      </c>
      <c r="C12" s="10" t="s">
        <v>3</v>
      </c>
      <c r="D12" s="5">
        <v>0</v>
      </c>
      <c r="E12" s="7"/>
      <c r="F12" s="8">
        <f t="shared" si="0"/>
        <v>0</v>
      </c>
    </row>
    <row r="13" spans="2:6" s="9" customFormat="1" ht="20.100000000000001" customHeight="1" x14ac:dyDescent="0.25">
      <c r="B13" s="4" t="s">
        <v>35</v>
      </c>
      <c r="C13" s="10" t="s">
        <v>3</v>
      </c>
      <c r="D13" s="5">
        <v>0</v>
      </c>
      <c r="E13" s="7"/>
      <c r="F13" s="8">
        <f t="shared" si="0"/>
        <v>0</v>
      </c>
    </row>
    <row r="14" spans="2:6" s="9" customFormat="1" ht="20.100000000000001" customHeight="1" x14ac:dyDescent="0.25">
      <c r="B14" s="4" t="s">
        <v>36</v>
      </c>
      <c r="C14" s="10" t="s">
        <v>3</v>
      </c>
      <c r="D14" s="5">
        <v>0</v>
      </c>
      <c r="E14" s="7"/>
      <c r="F14" s="8">
        <f t="shared" si="0"/>
        <v>0</v>
      </c>
    </row>
    <row r="15" spans="2:6" s="9" customFormat="1" ht="20.100000000000001" customHeight="1" x14ac:dyDescent="0.25">
      <c r="B15" s="4" t="s">
        <v>56</v>
      </c>
      <c r="C15" s="10" t="s">
        <v>3</v>
      </c>
      <c r="D15" s="5">
        <v>1</v>
      </c>
      <c r="E15" s="7"/>
      <c r="F15" s="8">
        <f t="shared" si="0"/>
        <v>0</v>
      </c>
    </row>
    <row r="16" spans="2:6" s="9" customFormat="1" ht="20.100000000000001" customHeight="1" x14ac:dyDescent="0.25">
      <c r="B16" s="4" t="s">
        <v>55</v>
      </c>
      <c r="C16" s="6" t="s">
        <v>3</v>
      </c>
      <c r="D16" s="5">
        <f>+D8</f>
        <v>3100</v>
      </c>
      <c r="E16" s="7"/>
      <c r="F16" s="8">
        <f t="shared" si="0"/>
        <v>0</v>
      </c>
    </row>
    <row r="17" spans="2:6" s="9" customFormat="1" ht="20.100000000000001" customHeight="1" x14ac:dyDescent="0.25">
      <c r="B17" s="4" t="s">
        <v>13</v>
      </c>
      <c r="C17" s="6" t="s">
        <v>3</v>
      </c>
      <c r="D17" s="5">
        <v>0</v>
      </c>
      <c r="E17" s="7"/>
      <c r="F17" s="8">
        <f t="shared" si="0"/>
        <v>0</v>
      </c>
    </row>
    <row r="18" spans="2:6" s="9" customFormat="1" ht="20.100000000000001" customHeight="1" x14ac:dyDescent="0.25">
      <c r="B18" s="4" t="s">
        <v>14</v>
      </c>
      <c r="C18" s="10" t="s">
        <v>3</v>
      </c>
      <c r="D18" s="5">
        <v>0</v>
      </c>
      <c r="E18" s="7"/>
      <c r="F18" s="8">
        <f t="shared" si="0"/>
        <v>0</v>
      </c>
    </row>
    <row r="19" spans="2:6" s="9" customFormat="1" ht="20.100000000000001" customHeight="1" x14ac:dyDescent="0.25">
      <c r="B19" s="4" t="s">
        <v>15</v>
      </c>
      <c r="C19" s="6" t="s">
        <v>4</v>
      </c>
      <c r="D19" s="5">
        <v>0</v>
      </c>
      <c r="E19" s="7"/>
      <c r="F19" s="8">
        <f t="shared" si="0"/>
        <v>0</v>
      </c>
    </row>
    <row r="20" spans="2:6" s="9" customFormat="1" ht="20.100000000000001" customHeight="1" x14ac:dyDescent="0.25">
      <c r="B20" s="4" t="s">
        <v>31</v>
      </c>
      <c r="C20" s="6" t="s">
        <v>4</v>
      </c>
      <c r="D20" s="5">
        <v>7</v>
      </c>
      <c r="E20" s="7"/>
      <c r="F20" s="8">
        <f t="shared" si="0"/>
        <v>0</v>
      </c>
    </row>
    <row r="21" spans="2:6" s="9" customFormat="1" ht="20.100000000000001" customHeight="1" x14ac:dyDescent="0.25">
      <c r="B21" s="4" t="s">
        <v>57</v>
      </c>
      <c r="C21" s="6" t="s">
        <v>4</v>
      </c>
      <c r="D21" s="5">
        <v>0</v>
      </c>
      <c r="E21" s="7"/>
      <c r="F21" s="8">
        <f t="shared" si="0"/>
        <v>0</v>
      </c>
    </row>
    <row r="22" spans="2:6" s="9" customFormat="1" ht="20.100000000000001" customHeight="1" x14ac:dyDescent="0.25">
      <c r="B22" s="4" t="s">
        <v>41</v>
      </c>
      <c r="C22" s="6" t="s">
        <v>4</v>
      </c>
      <c r="D22" s="5">
        <f>+D20</f>
        <v>7</v>
      </c>
      <c r="E22" s="7"/>
      <c r="F22" s="8">
        <f t="shared" si="0"/>
        <v>0</v>
      </c>
    </row>
    <row r="23" spans="2:6" s="9" customFormat="1" ht="20.100000000000001" customHeight="1" x14ac:dyDescent="0.25">
      <c r="B23" s="4" t="s">
        <v>16</v>
      </c>
      <c r="C23" s="10" t="s">
        <v>17</v>
      </c>
      <c r="D23" s="5">
        <f>+D21</f>
        <v>0</v>
      </c>
      <c r="E23" s="7"/>
      <c r="F23" s="8">
        <f t="shared" si="0"/>
        <v>0</v>
      </c>
    </row>
    <row r="24" spans="2:6" s="9" customFormat="1" ht="20.100000000000001" customHeight="1" x14ac:dyDescent="0.25">
      <c r="B24" s="4" t="s">
        <v>42</v>
      </c>
      <c r="C24" s="10" t="s">
        <v>30</v>
      </c>
      <c r="D24" s="5">
        <v>1</v>
      </c>
      <c r="E24" s="7"/>
      <c r="F24" s="8">
        <f t="shared" si="0"/>
        <v>0</v>
      </c>
    </row>
    <row r="25" spans="2:6" s="9" customFormat="1" ht="20.100000000000001" customHeight="1" x14ac:dyDescent="0.25">
      <c r="B25" s="4" t="s">
        <v>43</v>
      </c>
      <c r="C25" s="6" t="s">
        <v>18</v>
      </c>
      <c r="D25" s="5">
        <v>1</v>
      </c>
      <c r="E25" s="7"/>
      <c r="F25" s="8">
        <f t="shared" si="0"/>
        <v>0</v>
      </c>
    </row>
    <row r="26" spans="2:6" s="9" customFormat="1" ht="20.100000000000001" customHeight="1" x14ac:dyDescent="0.25">
      <c r="B26" s="4" t="s">
        <v>19</v>
      </c>
      <c r="C26" s="10" t="s">
        <v>0</v>
      </c>
      <c r="D26" s="5">
        <v>0</v>
      </c>
      <c r="E26" s="7"/>
      <c r="F26" s="8">
        <f t="shared" si="0"/>
        <v>0</v>
      </c>
    </row>
    <row r="27" spans="2:6" s="9" customFormat="1" ht="20.100000000000001" customHeight="1" x14ac:dyDescent="0.25">
      <c r="B27" s="4" t="s">
        <v>20</v>
      </c>
      <c r="C27" s="10" t="s">
        <v>3</v>
      </c>
      <c r="D27" s="5">
        <v>0</v>
      </c>
      <c r="E27" s="7"/>
      <c r="F27" s="8">
        <f t="shared" si="0"/>
        <v>0</v>
      </c>
    </row>
    <row r="28" spans="2:6" s="9" customFormat="1" ht="20.100000000000001" customHeight="1" x14ac:dyDescent="0.25">
      <c r="B28" s="4" t="s">
        <v>21</v>
      </c>
      <c r="C28" s="10" t="s">
        <v>3</v>
      </c>
      <c r="D28" s="5">
        <v>0</v>
      </c>
      <c r="E28" s="7"/>
      <c r="F28" s="8">
        <f t="shared" si="0"/>
        <v>0</v>
      </c>
    </row>
    <row r="29" spans="2:6" s="9" customFormat="1" ht="20.100000000000001" customHeight="1" x14ac:dyDescent="0.25">
      <c r="B29" s="4" t="s">
        <v>44</v>
      </c>
      <c r="C29" s="10" t="s">
        <v>3</v>
      </c>
      <c r="D29" s="5">
        <f>+(D6+D7)*1.15</f>
        <v>3564.9999999999995</v>
      </c>
      <c r="E29" s="7"/>
      <c r="F29" s="8">
        <f t="shared" si="0"/>
        <v>0</v>
      </c>
    </row>
    <row r="30" spans="2:6" s="9" customFormat="1" ht="20.100000000000001" customHeight="1" x14ac:dyDescent="0.25">
      <c r="B30" s="4" t="s">
        <v>45</v>
      </c>
      <c r="C30" s="10" t="s">
        <v>3</v>
      </c>
      <c r="D30" s="5">
        <f>+D28</f>
        <v>0</v>
      </c>
      <c r="E30" s="7"/>
      <c r="F30" s="8">
        <f t="shared" si="0"/>
        <v>0</v>
      </c>
    </row>
    <row r="31" spans="2:6" s="9" customFormat="1" ht="20.100000000000001" customHeight="1" x14ac:dyDescent="0.25">
      <c r="B31" s="4" t="s">
        <v>22</v>
      </c>
      <c r="C31" s="10" t="s">
        <v>17</v>
      </c>
      <c r="D31" s="5">
        <f>48*2</f>
        <v>96</v>
      </c>
      <c r="E31" s="7"/>
      <c r="F31" s="8">
        <f t="shared" si="0"/>
        <v>0</v>
      </c>
    </row>
    <row r="32" spans="2:6" s="9" customFormat="1" ht="20.100000000000001" customHeight="1" x14ac:dyDescent="0.25">
      <c r="B32" s="4" t="s">
        <v>23</v>
      </c>
      <c r="C32" s="10" t="s">
        <v>17</v>
      </c>
      <c r="D32" s="5">
        <v>96</v>
      </c>
      <c r="E32" s="7"/>
      <c r="F32" s="8">
        <f t="shared" si="0"/>
        <v>0</v>
      </c>
    </row>
    <row r="33" spans="2:6" s="9" customFormat="1" ht="20.100000000000001" customHeight="1" x14ac:dyDescent="0.25">
      <c r="B33" s="4" t="s">
        <v>24</v>
      </c>
      <c r="C33" s="10" t="s">
        <v>17</v>
      </c>
      <c r="D33" s="5">
        <v>2</v>
      </c>
      <c r="E33" s="7"/>
      <c r="F33" s="8">
        <f t="shared" si="0"/>
        <v>0</v>
      </c>
    </row>
    <row r="34" spans="2:6" s="9" customFormat="1" ht="20.100000000000001" customHeight="1" x14ac:dyDescent="0.25">
      <c r="B34" s="4" t="s">
        <v>25</v>
      </c>
      <c r="C34" s="10" t="s">
        <v>17</v>
      </c>
      <c r="D34" s="5">
        <v>1</v>
      </c>
      <c r="E34" s="7"/>
      <c r="F34" s="8">
        <f t="shared" si="0"/>
        <v>0</v>
      </c>
    </row>
    <row r="35" spans="2:6" s="9" customFormat="1" ht="20.100000000000001" customHeight="1" x14ac:dyDescent="0.25">
      <c r="B35" s="4" t="s">
        <v>26</v>
      </c>
      <c r="C35" s="10" t="s">
        <v>17</v>
      </c>
      <c r="D35" s="5">
        <v>0</v>
      </c>
      <c r="E35" s="7"/>
      <c r="F35" s="8">
        <f t="shared" si="0"/>
        <v>0</v>
      </c>
    </row>
    <row r="36" spans="2:6" s="9" customFormat="1" ht="20.100000000000001" customHeight="1" x14ac:dyDescent="0.25">
      <c r="B36" s="4" t="s">
        <v>27</v>
      </c>
      <c r="C36" s="10" t="s">
        <v>17</v>
      </c>
      <c r="D36" s="5">
        <v>0</v>
      </c>
      <c r="E36" s="7"/>
      <c r="F36" s="8">
        <f t="shared" si="0"/>
        <v>0</v>
      </c>
    </row>
    <row r="37" spans="2:6" s="9" customFormat="1" ht="20.100000000000001" customHeight="1" x14ac:dyDescent="0.25">
      <c r="B37" s="4" t="s">
        <v>28</v>
      </c>
      <c r="C37" s="10" t="s">
        <v>17</v>
      </c>
      <c r="D37" s="5">
        <v>0</v>
      </c>
      <c r="E37" s="7"/>
      <c r="F37" s="8">
        <f t="shared" si="0"/>
        <v>0</v>
      </c>
    </row>
    <row r="38" spans="2:6" s="9" customFormat="1" ht="20.100000000000001" customHeight="1" x14ac:dyDescent="0.25">
      <c r="B38" s="4" t="s">
        <v>29</v>
      </c>
      <c r="C38" s="10" t="s">
        <v>17</v>
      </c>
      <c r="D38" s="5">
        <v>0</v>
      </c>
      <c r="E38" s="7"/>
      <c r="F38" s="8">
        <f t="shared" si="0"/>
        <v>0</v>
      </c>
    </row>
    <row r="39" spans="2:6" s="9" customFormat="1" ht="20.100000000000001" customHeight="1" x14ac:dyDescent="0.25">
      <c r="B39" s="4" t="s">
        <v>46</v>
      </c>
      <c r="C39" s="10" t="s">
        <v>5</v>
      </c>
      <c r="D39" s="5">
        <v>1</v>
      </c>
      <c r="E39" s="7"/>
      <c r="F39" s="8">
        <f t="shared" si="0"/>
        <v>0</v>
      </c>
    </row>
    <row r="40" spans="2:6" s="9" customFormat="1" ht="20.100000000000001" customHeight="1" x14ac:dyDescent="0.25">
      <c r="B40" s="4" t="s">
        <v>47</v>
      </c>
      <c r="C40" s="10" t="s">
        <v>5</v>
      </c>
      <c r="D40" s="5">
        <v>1</v>
      </c>
      <c r="E40" s="7"/>
      <c r="F40" s="8">
        <f t="shared" si="0"/>
        <v>0</v>
      </c>
    </row>
    <row r="41" spans="2:6" s="9" customFormat="1" ht="20.100000000000001" customHeight="1" x14ac:dyDescent="0.25">
      <c r="B41" s="4" t="s">
        <v>48</v>
      </c>
      <c r="C41" s="10" t="s">
        <v>5</v>
      </c>
      <c r="D41" s="5">
        <v>1</v>
      </c>
      <c r="E41" s="7"/>
      <c r="F41" s="8">
        <f t="shared" si="0"/>
        <v>0</v>
      </c>
    </row>
    <row r="42" spans="2:6" s="9" customFormat="1" ht="20.100000000000001" customHeight="1" x14ac:dyDescent="0.25">
      <c r="B42" s="4" t="s">
        <v>49</v>
      </c>
      <c r="C42" s="10" t="s">
        <v>5</v>
      </c>
      <c r="D42" s="5">
        <v>1</v>
      </c>
      <c r="E42" s="7"/>
      <c r="F42" s="8">
        <f t="shared" si="0"/>
        <v>0</v>
      </c>
    </row>
    <row r="43" spans="2:6" s="9" customFormat="1" ht="20.100000000000001" customHeight="1" x14ac:dyDescent="0.25">
      <c r="B43" s="4" t="s">
        <v>89</v>
      </c>
      <c r="C43" s="10" t="s">
        <v>5</v>
      </c>
      <c r="D43" s="5">
        <v>1</v>
      </c>
      <c r="E43" s="7"/>
      <c r="F43" s="8">
        <f t="shared" si="0"/>
        <v>0</v>
      </c>
    </row>
    <row r="44" spans="2:6" s="18" customFormat="1" ht="20.100000000000001" customHeight="1" x14ac:dyDescent="0.25">
      <c r="B44" s="4" t="s">
        <v>90</v>
      </c>
      <c r="C44" s="10" t="s">
        <v>5</v>
      </c>
      <c r="D44" s="5">
        <v>1</v>
      </c>
      <c r="E44" s="7"/>
      <c r="F44" s="8">
        <f t="shared" si="0"/>
        <v>0</v>
      </c>
    </row>
    <row r="45" spans="2:6" s="2" customFormat="1" ht="18.75" x14ac:dyDescent="0.25">
      <c r="B45" s="17"/>
      <c r="C45" s="19"/>
    </row>
    <row r="46" spans="2:6" s="2" customFormat="1" ht="18.75" x14ac:dyDescent="0.3">
      <c r="B46" s="20"/>
      <c r="C46" s="21"/>
    </row>
    <row r="47" spans="2:6" s="2" customFormat="1" ht="18.75" x14ac:dyDescent="0.3">
      <c r="B47" s="20"/>
      <c r="C47" s="1"/>
    </row>
    <row r="48" spans="2:6" s="2" customFormat="1" x14ac:dyDescent="0.25">
      <c r="C4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Itemizado Gral</vt:lpstr>
      <vt:lpstr>Salta a ET Cobos</vt:lpstr>
      <vt:lpstr>SJ Metan a LAT163</vt:lpstr>
      <vt:lpstr>Burruyacu a LAT460</vt:lpstr>
      <vt:lpstr>SM Tucuman a ET El Bracho</vt:lpstr>
      <vt:lpstr>Pampa Blanca a LAT 67</vt:lpstr>
      <vt:lpstr>Guemes Aguas Calientes a LAT 31</vt:lpstr>
      <vt:lpstr>Lumbreras a LAT 125</vt:lpstr>
      <vt:lpstr>Copo Quille a LAT 331</vt:lpstr>
      <vt:lpstr>Colonia Mayo a LAT 552</vt:lpstr>
      <vt:lpstr>El Bordo Campo Santo</vt:lpstr>
      <vt:lpstr>Cobos Gabinete</vt:lpstr>
      <vt:lpstr>R de la Frontera Metan Viejo</vt:lpstr>
      <vt:lpstr>Antilla, el Potrero</vt:lpstr>
      <vt:lpstr>San Andres</vt:lpstr>
      <vt:lpstr>El Bracho</vt:lpstr>
      <vt:lpstr>Pacara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Alvarez Juan Antonio</cp:lastModifiedBy>
  <cp:lastPrinted>2020-08-13T18:09:49Z</cp:lastPrinted>
  <dcterms:created xsi:type="dcterms:W3CDTF">2020-04-28T13:29:31Z</dcterms:created>
  <dcterms:modified xsi:type="dcterms:W3CDTF">2023-01-20T15:27:50Z</dcterms:modified>
</cp:coreProperties>
</file>