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C:\Users\srrodriguez\Documents\EL CHALTEN\PEDIDO DE SC 27-10\ANEXO 11 - Planilla de Seguimiento de contrato\"/>
    </mc:Choice>
  </mc:AlternateContent>
  <xr:revisionPtr revIDLastSave="0" documentId="13_ncr:1_{8FF335D7-360E-450D-B195-519F1499C990}" xr6:coauthVersionLast="36" xr6:coauthVersionMax="36" xr10:uidLastSave="{00000000-0000-0000-0000-000000000000}"/>
  <bookViews>
    <workbookView xWindow="0" yWindow="0" windowWidth="20490" windowHeight="7545" tabRatio="907" xr2:uid="{00000000-000D-0000-FFFF-FFFF00000000}"/>
  </bookViews>
  <sheets>
    <sheet name="Contrato" sheetId="6" r:id="rId1"/>
    <sheet name="Consolidado" sheetId="12" r:id="rId2"/>
    <sheet name="Cañuelas-Saladillo" sheetId="25" state="hidden" r:id="rId3"/>
    <sheet name="Lobos-Chascomus" sheetId="26" state="hidden" r:id="rId4"/>
    <sheet name="Lobos-Mercedes" sheetId="27" state="hidden" r:id="rId5"/>
    <sheet name="Bragado-Azul" sheetId="23" state="hidden" r:id="rId6"/>
    <sheet name="Azul-Las Armas" sheetId="22" state="hidden" r:id="rId7"/>
    <sheet name="tramo 1" sheetId="28" r:id="rId8"/>
    <sheet name="Pigue-Benito Juarez" sheetId="29" state="hidden" r:id="rId9"/>
    <sheet name="Junin-Teodolina" sheetId="31" state="hidden" r:id="rId10"/>
    <sheet name="Lincoln-Pergamino" sheetId="32" state="hidden" r:id="rId11"/>
    <sheet name="Trenque Lauquen-Pigue" sheetId="33" state="hidden" r:id="rId12"/>
    <sheet name="Pehuajo-LM La Pampa" sheetId="34" state="hidden" r:id="rId13"/>
    <sheet name="Pergamino-San Nicolas " sheetId="35" state="hidden" r:id="rId14"/>
    <sheet name="Pergamino-Colon" sheetId="36" state="hidden" r:id="rId15"/>
    <sheet name="Arrecifes-Carmen de Areco" sheetId="37" state="hidden" r:id="rId16"/>
    <sheet name="VALORIZADO TAREAS" sheetId="59" r:id="rId17"/>
    <sheet name="CRONOGRAMA DE OBRA" sheetId="60" r:id="rId18"/>
    <sheet name="Chasicó - LM La Pampa" sheetId="39" state="hidden" r:id="rId19"/>
    <sheet name="M. de Hoz-Limite La Pampa" sheetId="40" state="hidden" r:id="rId20"/>
    <sheet name="Gral Villegas-Limite La Pampa" sheetId="24" state="hidden" r:id="rId21"/>
    <sheet name="B. Juarez-Tandil" sheetId="41" state="hidden" r:id="rId22"/>
    <sheet name="Gral. Lamadrid-Olavarría" sheetId="45" state="hidden" r:id="rId23"/>
    <sheet name="Olavarría-Azul" sheetId="46" state="hidden" r:id="rId24"/>
    <sheet name="Arroyo Corto" sheetId="47" state="hidden" r:id="rId25"/>
    <sheet name="Baigorrita-Cruce RP65-RP70" sheetId="48" state="hidden" r:id="rId26"/>
    <sheet name="9 de Julio-Bragado" sheetId="49" state="hidden" r:id="rId27"/>
    <sheet name="Gral.Villegas-Rivadavia" sheetId="50" state="hidden" r:id="rId28"/>
    <sheet name="Urb Mar del Plata" sheetId="51" state="hidden" r:id="rId29"/>
    <sheet name="Gral. Alvear" sheetId="52" state="hidden" r:id="rId30"/>
    <sheet name="Laguna Alsina" sheetId="53" state="hidden" r:id="rId31"/>
    <sheet name="Urb Balcarce" sheetId="54" state="hidden" r:id="rId32"/>
    <sheet name="Anexos" sheetId="8" state="hidden" r:id="rId33"/>
  </sheets>
  <definedNames>
    <definedName name="_xlnm.Print_Area" localSheetId="0">Contrato!$A$1:$L$65</definedName>
    <definedName name="dl">Contrato!$J$3</definedName>
  </definedNames>
  <calcPr calcId="191029"/>
</workbook>
</file>

<file path=xl/calcChain.xml><?xml version="1.0" encoding="utf-8"?>
<calcChain xmlns="http://schemas.openxmlformats.org/spreadsheetml/2006/main">
  <c r="D12" i="6" l="1"/>
  <c r="F65" i="6"/>
  <c r="E16" i="12" s="1"/>
  <c r="F64" i="6"/>
  <c r="E15" i="12" s="1"/>
  <c r="F63" i="6"/>
  <c r="E14" i="12" s="1"/>
  <c r="F62" i="6"/>
  <c r="E13" i="12" s="1"/>
  <c r="E15" i="54" l="1"/>
  <c r="H15" i="54" s="1"/>
  <c r="D15" i="54"/>
  <c r="G15" i="54" s="1"/>
  <c r="E14" i="54"/>
  <c r="H14" i="54" s="1"/>
  <c r="D14" i="54"/>
  <c r="F14" i="54" s="1"/>
  <c r="I14" i="54" s="1"/>
  <c r="E13" i="54"/>
  <c r="H13" i="54" s="1"/>
  <c r="D13" i="54"/>
  <c r="G13" i="54" s="1"/>
  <c r="E12" i="54"/>
  <c r="H12" i="54" s="1"/>
  <c r="H16" i="54" s="1"/>
  <c r="D12" i="54"/>
  <c r="F12" i="54" s="1"/>
  <c r="I12" i="54" s="1"/>
  <c r="I16" i="54" s="1"/>
  <c r="E15" i="53"/>
  <c r="H15" i="53" s="1"/>
  <c r="D15" i="53"/>
  <c r="F15" i="53" s="1"/>
  <c r="I15" i="53" s="1"/>
  <c r="E14" i="53"/>
  <c r="H14" i="53" s="1"/>
  <c r="D14" i="53"/>
  <c r="G14" i="53" s="1"/>
  <c r="E13" i="53"/>
  <c r="H13" i="53" s="1"/>
  <c r="D13" i="53"/>
  <c r="G13" i="53" s="1"/>
  <c r="H12" i="53"/>
  <c r="H16" i="53" s="1"/>
  <c r="E12" i="53"/>
  <c r="D12" i="53"/>
  <c r="F12" i="53" s="1"/>
  <c r="I12" i="53" s="1"/>
  <c r="I16" i="53" s="1"/>
  <c r="G8" i="53"/>
  <c r="E15" i="52"/>
  <c r="D15" i="52"/>
  <c r="G15" i="52" s="1"/>
  <c r="E14" i="52"/>
  <c r="H14" i="52" s="1"/>
  <c r="D14" i="52"/>
  <c r="G14" i="52" s="1"/>
  <c r="E13" i="52"/>
  <c r="D13" i="52"/>
  <c r="G13" i="52" s="1"/>
  <c r="E12" i="52"/>
  <c r="H12" i="52" s="1"/>
  <c r="H16" i="52" s="1"/>
  <c r="D12" i="52"/>
  <c r="G12" i="52" s="1"/>
  <c r="G16" i="52" s="1"/>
  <c r="E15" i="51"/>
  <c r="H15" i="51" s="1"/>
  <c r="D15" i="51"/>
  <c r="G15" i="51" s="1"/>
  <c r="E14" i="51"/>
  <c r="H14" i="51" s="1"/>
  <c r="D14" i="51"/>
  <c r="G14" i="51" s="1"/>
  <c r="G13" i="51"/>
  <c r="F13" i="51"/>
  <c r="I13" i="51" s="1"/>
  <c r="E13" i="51"/>
  <c r="H13" i="51" s="1"/>
  <c r="D13" i="51"/>
  <c r="E12" i="51"/>
  <c r="H12" i="51" s="1"/>
  <c r="H16" i="51" s="1"/>
  <c r="D12" i="51"/>
  <c r="G12" i="51" s="1"/>
  <c r="G16" i="51" s="1"/>
  <c r="E15" i="50"/>
  <c r="H15" i="50" s="1"/>
  <c r="D15" i="50"/>
  <c r="G15" i="50" s="1"/>
  <c r="E14" i="50"/>
  <c r="D14" i="50"/>
  <c r="G14" i="50" s="1"/>
  <c r="E13" i="50"/>
  <c r="H13" i="50" s="1"/>
  <c r="D13" i="50"/>
  <c r="G13" i="50" s="1"/>
  <c r="E12" i="50"/>
  <c r="D12" i="50"/>
  <c r="G12" i="50" s="1"/>
  <c r="G16" i="50" s="1"/>
  <c r="G8" i="50"/>
  <c r="G5" i="50"/>
  <c r="E15" i="49"/>
  <c r="H15" i="49" s="1"/>
  <c r="D15" i="49"/>
  <c r="F15" i="49" s="1"/>
  <c r="I15" i="49" s="1"/>
  <c r="E14" i="49"/>
  <c r="H14" i="49" s="1"/>
  <c r="D14" i="49"/>
  <c r="G14" i="49" s="1"/>
  <c r="E13" i="49"/>
  <c r="H13" i="49" s="1"/>
  <c r="D13" i="49"/>
  <c r="E12" i="49"/>
  <c r="H12" i="49" s="1"/>
  <c r="H16" i="49" s="1"/>
  <c r="D12" i="49"/>
  <c r="G12" i="49" s="1"/>
  <c r="G16" i="49" s="1"/>
  <c r="E15" i="48"/>
  <c r="H15" i="48" s="1"/>
  <c r="D15" i="48"/>
  <c r="G15" i="48" s="1"/>
  <c r="E14" i="48"/>
  <c r="H14" i="48" s="1"/>
  <c r="D14" i="48"/>
  <c r="F14" i="48" s="1"/>
  <c r="I14" i="48" s="1"/>
  <c r="E13" i="48"/>
  <c r="H13" i="48" s="1"/>
  <c r="D13" i="48"/>
  <c r="G13" i="48" s="1"/>
  <c r="E12" i="48"/>
  <c r="H12" i="48" s="1"/>
  <c r="H16" i="48" s="1"/>
  <c r="D12" i="48"/>
  <c r="F12" i="48" s="1"/>
  <c r="I12" i="48" s="1"/>
  <c r="I16" i="48" s="1"/>
  <c r="G8" i="48"/>
  <c r="E15" i="47"/>
  <c r="H15" i="47" s="1"/>
  <c r="D15" i="47"/>
  <c r="G15" i="47" s="1"/>
  <c r="E14" i="47"/>
  <c r="D14" i="47"/>
  <c r="G14" i="47" s="1"/>
  <c r="E13" i="47"/>
  <c r="H13" i="47" s="1"/>
  <c r="D13" i="47"/>
  <c r="G13" i="47" s="1"/>
  <c r="E12" i="47"/>
  <c r="D12" i="47"/>
  <c r="G12" i="47" s="1"/>
  <c r="G16" i="47" s="1"/>
  <c r="G8" i="47"/>
  <c r="E15" i="46"/>
  <c r="H15" i="46" s="1"/>
  <c r="D15" i="46"/>
  <c r="G15" i="46" s="1"/>
  <c r="G14" i="46"/>
  <c r="E14" i="46"/>
  <c r="D14" i="46"/>
  <c r="E13" i="46"/>
  <c r="H13" i="46" s="1"/>
  <c r="D13" i="46"/>
  <c r="G13" i="46" s="1"/>
  <c r="E12" i="46"/>
  <c r="H12" i="46" s="1"/>
  <c r="H16" i="46" s="1"/>
  <c r="D12" i="46"/>
  <c r="G12" i="46" s="1"/>
  <c r="G16" i="46" s="1"/>
  <c r="G8" i="46"/>
  <c r="E15" i="45"/>
  <c r="H15" i="45" s="1"/>
  <c r="D15" i="45"/>
  <c r="G15" i="45" s="1"/>
  <c r="G14" i="45"/>
  <c r="E14" i="45"/>
  <c r="H14" i="45" s="1"/>
  <c r="D14" i="45"/>
  <c r="G13" i="45"/>
  <c r="E13" i="45"/>
  <c r="H13" i="45" s="1"/>
  <c r="D13" i="45"/>
  <c r="G12" i="45"/>
  <c r="G16" i="45" s="1"/>
  <c r="E12" i="45"/>
  <c r="H12" i="45" s="1"/>
  <c r="H16" i="45" s="1"/>
  <c r="D12" i="45"/>
  <c r="G8" i="45"/>
  <c r="G5" i="45"/>
  <c r="E15" i="41"/>
  <c r="H15" i="41" s="1"/>
  <c r="D15" i="41"/>
  <c r="G15" i="41" s="1"/>
  <c r="E14" i="41"/>
  <c r="H14" i="41" s="1"/>
  <c r="D14" i="41"/>
  <c r="G14" i="41" s="1"/>
  <c r="E13" i="41"/>
  <c r="H13" i="41" s="1"/>
  <c r="D13" i="41"/>
  <c r="G13" i="41" s="1"/>
  <c r="E12" i="41"/>
  <c r="H12" i="41" s="1"/>
  <c r="H16" i="41" s="1"/>
  <c r="D12" i="41"/>
  <c r="G12" i="41" s="1"/>
  <c r="G16" i="41" s="1"/>
  <c r="G8" i="41"/>
  <c r="E15" i="24"/>
  <c r="H15" i="24" s="1"/>
  <c r="D15" i="24"/>
  <c r="F15" i="24" s="1"/>
  <c r="I15" i="24" s="1"/>
  <c r="E14" i="24"/>
  <c r="H14" i="24" s="1"/>
  <c r="D14" i="24"/>
  <c r="G14" i="24" s="1"/>
  <c r="E13" i="24"/>
  <c r="H13" i="24" s="1"/>
  <c r="D13" i="24"/>
  <c r="F13" i="24" s="1"/>
  <c r="I13" i="24" s="1"/>
  <c r="E12" i="24"/>
  <c r="H12" i="24" s="1"/>
  <c r="H16" i="24" s="1"/>
  <c r="D12" i="24"/>
  <c r="G12" i="24" s="1"/>
  <c r="G16" i="24" s="1"/>
  <c r="G8" i="24"/>
  <c r="G5" i="24"/>
  <c r="E15" i="40"/>
  <c r="H15" i="40" s="1"/>
  <c r="D15" i="40"/>
  <c r="G15" i="40" s="1"/>
  <c r="E14" i="40"/>
  <c r="H14" i="40" s="1"/>
  <c r="D14" i="40"/>
  <c r="G14" i="40" s="1"/>
  <c r="H13" i="40"/>
  <c r="E13" i="40"/>
  <c r="D13" i="40"/>
  <c r="G13" i="40" s="1"/>
  <c r="E12" i="40"/>
  <c r="H12" i="40" s="1"/>
  <c r="H16" i="40" s="1"/>
  <c r="D12" i="40"/>
  <c r="G12" i="40" s="1"/>
  <c r="G16" i="40" s="1"/>
  <c r="G8" i="40"/>
  <c r="G15" i="39"/>
  <c r="E15" i="39"/>
  <c r="H15" i="39" s="1"/>
  <c r="D15" i="39"/>
  <c r="G14" i="39"/>
  <c r="E14" i="39"/>
  <c r="H14" i="39" s="1"/>
  <c r="D14" i="39"/>
  <c r="E13" i="39"/>
  <c r="H13" i="39" s="1"/>
  <c r="D13" i="39"/>
  <c r="F13" i="39" s="1"/>
  <c r="I13" i="39" s="1"/>
  <c r="E12" i="39"/>
  <c r="H12" i="39" s="1"/>
  <c r="H16" i="39" s="1"/>
  <c r="D12" i="39"/>
  <c r="G12" i="39" s="1"/>
  <c r="G16" i="39" s="1"/>
  <c r="E15" i="37"/>
  <c r="H15" i="37" s="1"/>
  <c r="D15" i="37"/>
  <c r="E14" i="37"/>
  <c r="H14" i="37" s="1"/>
  <c r="D14" i="37"/>
  <c r="G14" i="37" s="1"/>
  <c r="E13" i="37"/>
  <c r="H13" i="37" s="1"/>
  <c r="D13" i="37"/>
  <c r="E12" i="37"/>
  <c r="H12" i="37" s="1"/>
  <c r="H16" i="37" s="1"/>
  <c r="D12" i="37"/>
  <c r="G12" i="37" s="1"/>
  <c r="G16" i="37" s="1"/>
  <c r="G8" i="37"/>
  <c r="G5" i="37"/>
  <c r="E15" i="36"/>
  <c r="H15" i="36" s="1"/>
  <c r="D15" i="36"/>
  <c r="G15" i="36" s="1"/>
  <c r="E14" i="36"/>
  <c r="H14" i="36" s="1"/>
  <c r="D14" i="36"/>
  <c r="G14" i="36" s="1"/>
  <c r="E13" i="36"/>
  <c r="H13" i="36" s="1"/>
  <c r="D13" i="36"/>
  <c r="G13" i="36" s="1"/>
  <c r="E12" i="36"/>
  <c r="H12" i="36" s="1"/>
  <c r="H16" i="36" s="1"/>
  <c r="D12" i="36"/>
  <c r="G12" i="36" s="1"/>
  <c r="G16" i="36" s="1"/>
  <c r="G8" i="36"/>
  <c r="G5" i="36"/>
  <c r="E15" i="35"/>
  <c r="D15" i="35"/>
  <c r="G15" i="35" s="1"/>
  <c r="G14" i="35"/>
  <c r="E14" i="35"/>
  <c r="H14" i="35" s="1"/>
  <c r="D14" i="35"/>
  <c r="E13" i="35"/>
  <c r="D13" i="35"/>
  <c r="G13" i="35" s="1"/>
  <c r="E12" i="35"/>
  <c r="H12" i="35" s="1"/>
  <c r="H16" i="35" s="1"/>
  <c r="D12" i="35"/>
  <c r="I15" i="34"/>
  <c r="E15" i="34"/>
  <c r="H15" i="34" s="1"/>
  <c r="D15" i="34"/>
  <c r="G15" i="34" s="1"/>
  <c r="I14" i="34"/>
  <c r="E14" i="34"/>
  <c r="H14" i="34" s="1"/>
  <c r="D14" i="34"/>
  <c r="G14" i="34" s="1"/>
  <c r="E13" i="34"/>
  <c r="H13" i="34" s="1"/>
  <c r="D13" i="34"/>
  <c r="G13" i="34" s="1"/>
  <c r="E12" i="34"/>
  <c r="H12" i="34" s="1"/>
  <c r="H16" i="34" s="1"/>
  <c r="D12" i="34"/>
  <c r="G12" i="34" s="1"/>
  <c r="G16" i="34" s="1"/>
  <c r="G8" i="34"/>
  <c r="G5" i="34"/>
  <c r="G15" i="33"/>
  <c r="E15" i="33"/>
  <c r="H15" i="33" s="1"/>
  <c r="D15" i="33"/>
  <c r="E14" i="33"/>
  <c r="D14" i="33"/>
  <c r="G14" i="33" s="1"/>
  <c r="E13" i="33"/>
  <c r="H13" i="33" s="1"/>
  <c r="D13" i="33"/>
  <c r="E12" i="33"/>
  <c r="H12" i="33" s="1"/>
  <c r="H16" i="33" s="1"/>
  <c r="D12" i="33"/>
  <c r="G12" i="33" s="1"/>
  <c r="G16" i="33" s="1"/>
  <c r="G8" i="33"/>
  <c r="E15" i="32"/>
  <c r="H15" i="32" s="1"/>
  <c r="D15" i="32"/>
  <c r="G15" i="32" s="1"/>
  <c r="E14" i="32"/>
  <c r="H14" i="32" s="1"/>
  <c r="D14" i="32"/>
  <c r="G14" i="32" s="1"/>
  <c r="E13" i="32"/>
  <c r="H13" i="32" s="1"/>
  <c r="D13" i="32"/>
  <c r="G13" i="32" s="1"/>
  <c r="E12" i="32"/>
  <c r="H12" i="32" s="1"/>
  <c r="H16" i="32" s="1"/>
  <c r="D12" i="32"/>
  <c r="G12" i="32" s="1"/>
  <c r="G16" i="32" s="1"/>
  <c r="I15" i="31"/>
  <c r="E15" i="31"/>
  <c r="H15" i="31" s="1"/>
  <c r="D15" i="31"/>
  <c r="G15" i="31" s="1"/>
  <c r="I14" i="31"/>
  <c r="E14" i="31"/>
  <c r="H14" i="31" s="1"/>
  <c r="D14" i="31"/>
  <c r="G14" i="31" s="1"/>
  <c r="E13" i="31"/>
  <c r="H13" i="31" s="1"/>
  <c r="D13" i="31"/>
  <c r="F13" i="31" s="1"/>
  <c r="I13" i="31" s="1"/>
  <c r="E12" i="31"/>
  <c r="H12" i="31" s="1"/>
  <c r="H16" i="31" s="1"/>
  <c r="D12" i="31"/>
  <c r="G12" i="31" s="1"/>
  <c r="G16" i="31" s="1"/>
  <c r="E15" i="29"/>
  <c r="H15" i="29" s="1"/>
  <c r="D15" i="29"/>
  <c r="F15" i="29" s="1"/>
  <c r="I15" i="29" s="1"/>
  <c r="E14" i="29"/>
  <c r="H14" i="29" s="1"/>
  <c r="D14" i="29"/>
  <c r="G14" i="29" s="1"/>
  <c r="E13" i="29"/>
  <c r="H13" i="29" s="1"/>
  <c r="D13" i="29"/>
  <c r="F13" i="29" s="1"/>
  <c r="I13" i="29" s="1"/>
  <c r="E12" i="29"/>
  <c r="H12" i="29" s="1"/>
  <c r="H16" i="29" s="1"/>
  <c r="D12" i="29"/>
  <c r="G12" i="29" s="1"/>
  <c r="G16" i="29" s="1"/>
  <c r="G16" i="28"/>
  <c r="E16" i="28"/>
  <c r="D16" i="28"/>
  <c r="G15" i="28"/>
  <c r="E15" i="28"/>
  <c r="D15" i="28"/>
  <c r="G14" i="28"/>
  <c r="E14" i="28"/>
  <c r="G13" i="28"/>
  <c r="E13" i="28"/>
  <c r="E15" i="22"/>
  <c r="D15" i="22"/>
  <c r="G15" i="22" s="1"/>
  <c r="E14" i="22"/>
  <c r="H14" i="22" s="1"/>
  <c r="D14" i="22"/>
  <c r="F14" i="22" s="1"/>
  <c r="I14" i="22" s="1"/>
  <c r="E13" i="22"/>
  <c r="D13" i="22"/>
  <c r="G13" i="22" s="1"/>
  <c r="E12" i="22"/>
  <c r="H12" i="22" s="1"/>
  <c r="H16" i="22" s="1"/>
  <c r="D12" i="22"/>
  <c r="F12" i="22" s="1"/>
  <c r="I12" i="22" s="1"/>
  <c r="I16" i="22" s="1"/>
  <c r="E65" i="6"/>
  <c r="C65" i="6"/>
  <c r="E64" i="6"/>
  <c r="C64" i="6"/>
  <c r="E63" i="6"/>
  <c r="G14" i="12" s="1"/>
  <c r="E62" i="6"/>
  <c r="G13" i="12" s="1"/>
  <c r="H54" i="6"/>
  <c r="E15" i="23" s="1"/>
  <c r="H15" i="23" s="1"/>
  <c r="G54" i="6"/>
  <c r="D15" i="23" s="1"/>
  <c r="D54" i="6"/>
  <c r="J54" i="6" s="1"/>
  <c r="L54" i="6" s="1"/>
  <c r="H53" i="6"/>
  <c r="E14" i="23" s="1"/>
  <c r="H14" i="23" s="1"/>
  <c r="G53" i="6"/>
  <c r="D14" i="23" s="1"/>
  <c r="D53" i="6"/>
  <c r="K53" i="6" s="1"/>
  <c r="G52" i="6"/>
  <c r="G51" i="6"/>
  <c r="C51" i="6"/>
  <c r="D51" i="6" s="1"/>
  <c r="H49" i="6"/>
  <c r="E15" i="27" s="1"/>
  <c r="H15" i="27" s="1"/>
  <c r="G49" i="6"/>
  <c r="D15" i="27" s="1"/>
  <c r="D49" i="6"/>
  <c r="J49" i="6" s="1"/>
  <c r="L49" i="6" s="1"/>
  <c r="H48" i="6"/>
  <c r="E14" i="27" s="1"/>
  <c r="H14" i="27" s="1"/>
  <c r="G48" i="6"/>
  <c r="I48" i="6" s="1"/>
  <c r="D48" i="6"/>
  <c r="J48" i="6" s="1"/>
  <c r="L48" i="6" s="1"/>
  <c r="G47" i="6"/>
  <c r="G46" i="6"/>
  <c r="C46" i="6"/>
  <c r="H46" i="6" s="1"/>
  <c r="E12" i="27" s="1"/>
  <c r="H12" i="27" s="1"/>
  <c r="H44" i="6"/>
  <c r="E15" i="26" s="1"/>
  <c r="H15" i="26" s="1"/>
  <c r="G44" i="6"/>
  <c r="D15" i="26" s="1"/>
  <c r="G15" i="26" s="1"/>
  <c r="D44" i="6"/>
  <c r="J44" i="6" s="1"/>
  <c r="L44" i="6" s="1"/>
  <c r="H43" i="6"/>
  <c r="E14" i="26" s="1"/>
  <c r="H14" i="26" s="1"/>
  <c r="G43" i="6"/>
  <c r="D43" i="6"/>
  <c r="J43" i="6" s="1"/>
  <c r="L43" i="6" s="1"/>
  <c r="G42" i="6"/>
  <c r="G41" i="6"/>
  <c r="C41" i="6"/>
  <c r="H41" i="6" s="1"/>
  <c r="E12" i="26" s="1"/>
  <c r="H12" i="26" s="1"/>
  <c r="H39" i="6"/>
  <c r="G39" i="6"/>
  <c r="I39" i="6" s="1"/>
  <c r="D39" i="6"/>
  <c r="H38" i="6"/>
  <c r="G38" i="6"/>
  <c r="I38" i="6" s="1"/>
  <c r="D38" i="6"/>
  <c r="J38" i="6" s="1"/>
  <c r="L38" i="6" s="1"/>
  <c r="G37" i="6"/>
  <c r="G36" i="6"/>
  <c r="C36" i="6"/>
  <c r="D36" i="6" s="1"/>
  <c r="J36" i="6" s="1"/>
  <c r="L36" i="6" s="1"/>
  <c r="H34" i="6"/>
  <c r="F16" i="28" s="1"/>
  <c r="G34" i="6"/>
  <c r="I34" i="6" s="1"/>
  <c r="H16" i="28" s="1"/>
  <c r="D34" i="6"/>
  <c r="H33" i="6"/>
  <c r="F15" i="28" s="1"/>
  <c r="G33" i="6"/>
  <c r="D14" i="25" s="1"/>
  <c r="D33" i="6"/>
  <c r="G32" i="6"/>
  <c r="I14" i="28" s="1"/>
  <c r="G31" i="6"/>
  <c r="C31" i="6"/>
  <c r="D26" i="6"/>
  <c r="B26" i="6"/>
  <c r="C24" i="6"/>
  <c r="C23" i="6"/>
  <c r="C22" i="6"/>
  <c r="C21" i="6"/>
  <c r="C20" i="6"/>
  <c r="C19" i="6"/>
  <c r="C18" i="6"/>
  <c r="C17" i="6"/>
  <c r="D10" i="6"/>
  <c r="D14" i="6" s="1"/>
  <c r="F13" i="45" l="1"/>
  <c r="I13" i="45" s="1"/>
  <c r="F12" i="47"/>
  <c r="I12" i="47" s="1"/>
  <c r="I16" i="47" s="1"/>
  <c r="F14" i="47"/>
  <c r="I14" i="47" s="1"/>
  <c r="F15" i="51"/>
  <c r="I15" i="51" s="1"/>
  <c r="F13" i="33"/>
  <c r="I13" i="33" s="1"/>
  <c r="F12" i="35"/>
  <c r="I12" i="35" s="1"/>
  <c r="I16" i="35" s="1"/>
  <c r="F15" i="35"/>
  <c r="I15" i="35" s="1"/>
  <c r="F14" i="39"/>
  <c r="I14" i="39" s="1"/>
  <c r="F14" i="46"/>
  <c r="I14" i="46" s="1"/>
  <c r="F13" i="52"/>
  <c r="I13" i="52" s="1"/>
  <c r="F15" i="52"/>
  <c r="I15" i="52" s="1"/>
  <c r="G12" i="53"/>
  <c r="G16" i="53" s="1"/>
  <c r="D13" i="28"/>
  <c r="C62" i="6"/>
  <c r="D15" i="25"/>
  <c r="G15" i="25" s="1"/>
  <c r="F13" i="22"/>
  <c r="I13" i="22" s="1"/>
  <c r="F15" i="22"/>
  <c r="I15" i="22" s="1"/>
  <c r="F14" i="33"/>
  <c r="I14" i="33" s="1"/>
  <c r="F13" i="35"/>
  <c r="I13" i="35" s="1"/>
  <c r="H15" i="35"/>
  <c r="F15" i="45"/>
  <c r="I15" i="45" s="1"/>
  <c r="F13" i="48"/>
  <c r="I13" i="48" s="1"/>
  <c r="F15" i="48"/>
  <c r="I15" i="48" s="1"/>
  <c r="F12" i="50"/>
  <c r="I12" i="50" s="1"/>
  <c r="I16" i="50" s="1"/>
  <c r="F14" i="50"/>
  <c r="I14" i="50" s="1"/>
  <c r="I33" i="6"/>
  <c r="H15" i="28" s="1"/>
  <c r="E15" i="25"/>
  <c r="H15" i="25" s="1"/>
  <c r="G12" i="22"/>
  <c r="G16" i="22" s="1"/>
  <c r="G14" i="22"/>
  <c r="G13" i="31"/>
  <c r="F12" i="32"/>
  <c r="I12" i="32" s="1"/>
  <c r="I16" i="32" s="1"/>
  <c r="F13" i="32"/>
  <c r="I13" i="32" s="1"/>
  <c r="F14" i="32"/>
  <c r="I14" i="32" s="1"/>
  <c r="F15" i="32"/>
  <c r="I15" i="32" s="1"/>
  <c r="F12" i="33"/>
  <c r="I12" i="33" s="1"/>
  <c r="I16" i="33" s="1"/>
  <c r="G13" i="33"/>
  <c r="H14" i="33"/>
  <c r="G12" i="35"/>
  <c r="G16" i="35" s="1"/>
  <c r="H13" i="35"/>
  <c r="F13" i="37"/>
  <c r="I13" i="37" s="1"/>
  <c r="F15" i="37"/>
  <c r="I15" i="37" s="1"/>
  <c r="F12" i="39"/>
  <c r="I12" i="39" s="1"/>
  <c r="I16" i="39" s="1"/>
  <c r="F15" i="39"/>
  <c r="I15" i="39" s="1"/>
  <c r="F12" i="41"/>
  <c r="I12" i="41" s="1"/>
  <c r="I16" i="41" s="1"/>
  <c r="F13" i="41"/>
  <c r="I13" i="41" s="1"/>
  <c r="F14" i="41"/>
  <c r="I14" i="41" s="1"/>
  <c r="F15" i="41"/>
  <c r="I15" i="41" s="1"/>
  <c r="F12" i="45"/>
  <c r="I12" i="45" s="1"/>
  <c r="I16" i="45" s="1"/>
  <c r="H14" i="46"/>
  <c r="G12" i="48"/>
  <c r="G16" i="48" s="1"/>
  <c r="G14" i="48"/>
  <c r="F14" i="53"/>
  <c r="I14" i="53" s="1"/>
  <c r="F12" i="31"/>
  <c r="I12" i="31" s="1"/>
  <c r="I16" i="31" s="1"/>
  <c r="K33" i="6"/>
  <c r="L15" i="28" s="1"/>
  <c r="I53" i="6"/>
  <c r="H13" i="22"/>
  <c r="H15" i="22"/>
  <c r="I15" i="28"/>
  <c r="F15" i="33"/>
  <c r="I15" i="33" s="1"/>
  <c r="F14" i="35"/>
  <c r="I14" i="35" s="1"/>
  <c r="G13" i="39"/>
  <c r="F14" i="45"/>
  <c r="I14" i="45" s="1"/>
  <c r="F13" i="49"/>
  <c r="I13" i="49" s="1"/>
  <c r="G15" i="53"/>
  <c r="D41" i="6"/>
  <c r="J41" i="6" s="1"/>
  <c r="L41" i="6" s="1"/>
  <c r="D13" i="12"/>
  <c r="G14" i="25"/>
  <c r="G15" i="29"/>
  <c r="F13" i="34"/>
  <c r="I13" i="34" s="1"/>
  <c r="F12" i="36"/>
  <c r="I12" i="36" s="1"/>
  <c r="I16" i="36" s="1"/>
  <c r="F14" i="36"/>
  <c r="I14" i="36" s="1"/>
  <c r="G13" i="37"/>
  <c r="G15" i="37"/>
  <c r="F12" i="40"/>
  <c r="I12" i="40" s="1"/>
  <c r="I16" i="40" s="1"/>
  <c r="F14" i="40"/>
  <c r="I14" i="40" s="1"/>
  <c r="G13" i="24"/>
  <c r="G15" i="24"/>
  <c r="F13" i="46"/>
  <c r="I13" i="46" s="1"/>
  <c r="F15" i="46"/>
  <c r="I15" i="46" s="1"/>
  <c r="H12" i="47"/>
  <c r="H16" i="47" s="1"/>
  <c r="H14" i="47"/>
  <c r="G13" i="49"/>
  <c r="G15" i="49"/>
  <c r="H12" i="50"/>
  <c r="H16" i="50" s="1"/>
  <c r="H14" i="50"/>
  <c r="H13" i="52"/>
  <c r="H15" i="52"/>
  <c r="G12" i="54"/>
  <c r="G16" i="54" s="1"/>
  <c r="G14" i="54"/>
  <c r="F12" i="51"/>
  <c r="I12" i="51" s="1"/>
  <c r="I16" i="51" s="1"/>
  <c r="F14" i="51"/>
  <c r="I14" i="51" s="1"/>
  <c r="I44" i="6"/>
  <c r="C42" i="6"/>
  <c r="G13" i="29"/>
  <c r="I16" i="28"/>
  <c r="F13" i="53"/>
  <c r="I13" i="53" s="1"/>
  <c r="F13" i="47"/>
  <c r="I13" i="47" s="1"/>
  <c r="F15" i="47"/>
  <c r="I15" i="47" s="1"/>
  <c r="F13" i="50"/>
  <c r="I13" i="50" s="1"/>
  <c r="F15" i="50"/>
  <c r="I15" i="50" s="1"/>
  <c r="F12" i="52"/>
  <c r="I12" i="52" s="1"/>
  <c r="I16" i="52" s="1"/>
  <c r="F14" i="52"/>
  <c r="I14" i="52" s="1"/>
  <c r="E14" i="25"/>
  <c r="H14" i="25" s="1"/>
  <c r="G64" i="6"/>
  <c r="I15" i="12" s="1"/>
  <c r="F12" i="29"/>
  <c r="I12" i="29" s="1"/>
  <c r="I16" i="29" s="1"/>
  <c r="F14" i="29"/>
  <c r="I14" i="29" s="1"/>
  <c r="F12" i="37"/>
  <c r="I12" i="37" s="1"/>
  <c r="I16" i="37" s="1"/>
  <c r="F14" i="37"/>
  <c r="I14" i="37" s="1"/>
  <c r="F12" i="24"/>
  <c r="I12" i="24" s="1"/>
  <c r="I16" i="24" s="1"/>
  <c r="F14" i="24"/>
  <c r="I14" i="24" s="1"/>
  <c r="F12" i="49"/>
  <c r="I12" i="49" s="1"/>
  <c r="I16" i="49" s="1"/>
  <c r="F14" i="49"/>
  <c r="I14" i="49" s="1"/>
  <c r="F13" i="54"/>
  <c r="I13" i="54" s="1"/>
  <c r="F15" i="54"/>
  <c r="I15" i="54" s="1"/>
  <c r="F12" i="34"/>
  <c r="I12" i="34" s="1"/>
  <c r="I16" i="34" s="1"/>
  <c r="F13" i="36"/>
  <c r="I13" i="36" s="1"/>
  <c r="F15" i="36"/>
  <c r="I15" i="36" s="1"/>
  <c r="F13" i="40"/>
  <c r="I13" i="40" s="1"/>
  <c r="F15" i="40"/>
  <c r="I15" i="40" s="1"/>
  <c r="F12" i="46"/>
  <c r="I12" i="46" s="1"/>
  <c r="I16" i="46" s="1"/>
  <c r="I41" i="6"/>
  <c r="D31" i="6"/>
  <c r="J31" i="6" s="1"/>
  <c r="K13" i="28" s="1"/>
  <c r="H31" i="6"/>
  <c r="C32" i="6"/>
  <c r="I54" i="6"/>
  <c r="H51" i="6"/>
  <c r="E12" i="23" s="1"/>
  <c r="H12" i="23" s="1"/>
  <c r="H36" i="6"/>
  <c r="F14" i="23"/>
  <c r="I14" i="23" s="1"/>
  <c r="G14" i="23"/>
  <c r="G15" i="23"/>
  <c r="F15" i="23"/>
  <c r="I15" i="23" s="1"/>
  <c r="G15" i="27"/>
  <c r="F15" i="27"/>
  <c r="I15" i="27" s="1"/>
  <c r="D14" i="27"/>
  <c r="K43" i="6"/>
  <c r="G63" i="6"/>
  <c r="I14" i="12" s="1"/>
  <c r="K48" i="6"/>
  <c r="K38" i="6"/>
  <c r="I43" i="6"/>
  <c r="I49" i="6"/>
  <c r="K54" i="6"/>
  <c r="G15" i="12"/>
  <c r="D15" i="12"/>
  <c r="D16" i="12"/>
  <c r="G16" i="12"/>
  <c r="D12" i="26"/>
  <c r="D14" i="26"/>
  <c r="F15" i="26"/>
  <c r="I15" i="26" s="1"/>
  <c r="K49" i="6"/>
  <c r="K41" i="6"/>
  <c r="K39" i="6"/>
  <c r="G65" i="6"/>
  <c r="K44" i="6"/>
  <c r="H64" i="6"/>
  <c r="F15" i="12" s="1"/>
  <c r="H65" i="6"/>
  <c r="F16" i="12" s="1"/>
  <c r="G62" i="6"/>
  <c r="I13" i="12" s="1"/>
  <c r="D12" i="25"/>
  <c r="G12" i="25" s="1"/>
  <c r="I13" i="28"/>
  <c r="J53" i="6"/>
  <c r="L53" i="6" s="1"/>
  <c r="K51" i="6"/>
  <c r="J51" i="6"/>
  <c r="L51" i="6" s="1"/>
  <c r="I51" i="6"/>
  <c r="C52" i="6"/>
  <c r="D12" i="23"/>
  <c r="D12" i="27"/>
  <c r="I46" i="6"/>
  <c r="C47" i="6"/>
  <c r="D46" i="6"/>
  <c r="I36" i="6"/>
  <c r="C26" i="6"/>
  <c r="C37" i="6"/>
  <c r="I31" i="6"/>
  <c r="H13" i="28" s="1"/>
  <c r="K36" i="6"/>
  <c r="J39" i="6"/>
  <c r="L39" i="6" s="1"/>
  <c r="D65" i="6"/>
  <c r="D64" i="6"/>
  <c r="J34" i="6"/>
  <c r="J33" i="6"/>
  <c r="K34" i="6"/>
  <c r="L31" i="6" l="1"/>
  <c r="I64" i="6"/>
  <c r="H15" i="12" s="1"/>
  <c r="K31" i="6"/>
  <c r="L13" i="28" s="1"/>
  <c r="J13" i="28" s="1"/>
  <c r="F15" i="25"/>
  <c r="I15" i="25" s="1"/>
  <c r="H62" i="6"/>
  <c r="F13" i="12" s="1"/>
  <c r="K64" i="6"/>
  <c r="L15" i="12" s="1"/>
  <c r="D62" i="6"/>
  <c r="E12" i="25"/>
  <c r="F13" i="28"/>
  <c r="H42" i="6"/>
  <c r="E13" i="26" s="1"/>
  <c r="H13" i="26" s="1"/>
  <c r="H16" i="26" s="1"/>
  <c r="D42" i="6"/>
  <c r="I42" i="6"/>
  <c r="I62" i="6"/>
  <c r="H13" i="12" s="1"/>
  <c r="D13" i="26"/>
  <c r="D13" i="25"/>
  <c r="D14" i="28"/>
  <c r="H32" i="6"/>
  <c r="D32" i="6"/>
  <c r="K32" i="6" s="1"/>
  <c r="F14" i="25"/>
  <c r="I14" i="25" s="1"/>
  <c r="I32" i="6"/>
  <c r="H14" i="28" s="1"/>
  <c r="F14" i="27"/>
  <c r="I14" i="27" s="1"/>
  <c r="G14" i="27"/>
  <c r="F14" i="26"/>
  <c r="I14" i="26" s="1"/>
  <c r="G14" i="26"/>
  <c r="I16" i="12"/>
  <c r="I65" i="6"/>
  <c r="H16" i="12" s="1"/>
  <c r="F12" i="26"/>
  <c r="I12" i="26" s="1"/>
  <c r="G12" i="26"/>
  <c r="F12" i="23"/>
  <c r="I12" i="23" s="1"/>
  <c r="G12" i="23"/>
  <c r="D13" i="23"/>
  <c r="I52" i="6"/>
  <c r="H52" i="6"/>
  <c r="E13" i="23" s="1"/>
  <c r="H13" i="23" s="1"/>
  <c r="H16" i="23" s="1"/>
  <c r="D52" i="6"/>
  <c r="H47" i="6"/>
  <c r="E13" i="27" s="1"/>
  <c r="H13" i="27" s="1"/>
  <c r="H16" i="27" s="1"/>
  <c r="D47" i="6"/>
  <c r="D13" i="27"/>
  <c r="I47" i="6"/>
  <c r="G12" i="27"/>
  <c r="F12" i="27"/>
  <c r="I12" i="27" s="1"/>
  <c r="K46" i="6"/>
  <c r="J46" i="6"/>
  <c r="L46" i="6" s="1"/>
  <c r="I37" i="6"/>
  <c r="D37" i="6"/>
  <c r="H37" i="6"/>
  <c r="D56" i="6"/>
  <c r="C63" i="6"/>
  <c r="H63" i="6" s="1"/>
  <c r="F14" i="12" s="1"/>
  <c r="K16" i="28"/>
  <c r="J65" i="6"/>
  <c r="K16" i="12" s="1"/>
  <c r="L34" i="6"/>
  <c r="L16" i="28"/>
  <c r="K65" i="6"/>
  <c r="L16" i="12" s="1"/>
  <c r="K15" i="28"/>
  <c r="J15" i="28" s="1"/>
  <c r="J64" i="6"/>
  <c r="K15" i="12" s="1"/>
  <c r="L33" i="6"/>
  <c r="J32" i="6" l="1"/>
  <c r="J15" i="12"/>
  <c r="L64" i="6"/>
  <c r="G13" i="26"/>
  <c r="F13" i="26"/>
  <c r="I13" i="26" s="1"/>
  <c r="G13" i="25"/>
  <c r="G16" i="25" s="1"/>
  <c r="L65" i="6"/>
  <c r="I16" i="26"/>
  <c r="J42" i="6"/>
  <c r="L42" i="6" s="1"/>
  <c r="K42" i="6"/>
  <c r="G16" i="26"/>
  <c r="E13" i="25"/>
  <c r="H13" i="25" s="1"/>
  <c r="F14" i="28"/>
  <c r="H12" i="25"/>
  <c r="F12" i="25"/>
  <c r="I12" i="25" s="1"/>
  <c r="J16" i="12"/>
  <c r="K52" i="6"/>
  <c r="J52" i="6"/>
  <c r="L52" i="6" s="1"/>
  <c r="F13" i="23"/>
  <c r="I13" i="23" s="1"/>
  <c r="I16" i="23" s="1"/>
  <c r="G13" i="23"/>
  <c r="G16" i="23" s="1"/>
  <c r="I63" i="6"/>
  <c r="H14" i="12" s="1"/>
  <c r="G13" i="27"/>
  <c r="G16" i="27" s="1"/>
  <c r="F13" i="27"/>
  <c r="I13" i="27" s="1"/>
  <c r="I16" i="27" s="1"/>
  <c r="K47" i="6"/>
  <c r="J47" i="6"/>
  <c r="L47" i="6" s="1"/>
  <c r="D14" i="12"/>
  <c r="K37" i="6"/>
  <c r="J37" i="6"/>
  <c r="L37" i="6" s="1"/>
  <c r="L62" i="6"/>
  <c r="D63" i="6"/>
  <c r="J62" i="6"/>
  <c r="K13" i="12" s="1"/>
  <c r="K62" i="6"/>
  <c r="L13" i="12" s="1"/>
  <c r="L14" i="28"/>
  <c r="L17" i="28" s="1"/>
  <c r="K14" i="28"/>
  <c r="K17" i="28" s="1"/>
  <c r="L32" i="6"/>
  <c r="J16" i="28"/>
  <c r="K63" i="6" l="1"/>
  <c r="L14" i="12" s="1"/>
  <c r="L17" i="12" s="1"/>
  <c r="J14" i="28"/>
  <c r="F13" i="25"/>
  <c r="I13" i="25" s="1"/>
  <c r="J13" i="12"/>
  <c r="H16" i="25"/>
  <c r="I16" i="25"/>
  <c r="L63" i="6"/>
  <c r="J63" i="6"/>
  <c r="K14" i="12" s="1"/>
  <c r="J56" i="6"/>
  <c r="K56" i="6"/>
  <c r="K58" i="6" s="1"/>
  <c r="J17" i="28"/>
  <c r="L56" i="6" l="1"/>
  <c r="J14" i="12"/>
  <c r="J17" i="12" s="1"/>
  <c r="K17" i="12"/>
</calcChain>
</file>

<file path=xl/sharedStrings.xml><?xml version="1.0" encoding="utf-8"?>
<sst xmlns="http://schemas.openxmlformats.org/spreadsheetml/2006/main" count="1174" uniqueCount="151">
  <si>
    <t>Constructor</t>
  </si>
  <si>
    <t>Remanente</t>
  </si>
  <si>
    <t>Tramos</t>
  </si>
  <si>
    <t>long (m)</t>
  </si>
  <si>
    <t>Total tramos</t>
  </si>
  <si>
    <t>Certificaciones</t>
  </si>
  <si>
    <t>costo unitario a certificar</t>
  </si>
  <si>
    <t>Avance
mes</t>
  </si>
  <si>
    <t>Avance
total</t>
  </si>
  <si>
    <t>% mes</t>
  </si>
  <si>
    <t>% total</t>
  </si>
  <si>
    <t>$ mes</t>
  </si>
  <si>
    <t>$ total</t>
  </si>
  <si>
    <t>unid</t>
  </si>
  <si>
    <t xml:space="preserve">    Canalización</t>
  </si>
  <si>
    <t xml:space="preserve">    Tendido de Cable de FO</t>
  </si>
  <si>
    <t xml:space="preserve">    Empalme de Cable de F.O.</t>
  </si>
  <si>
    <t xml:space="preserve">    Pruebas de Enlace y P.C.O.</t>
  </si>
  <si>
    <t>c/desc</t>
  </si>
  <si>
    <t>total mes</t>
  </si>
  <si>
    <t>Monto contractual</t>
  </si>
  <si>
    <t>CERTIFICADO DE AVANCE DE OBRAS</t>
  </si>
  <si>
    <t>CONTRATO:</t>
  </si>
  <si>
    <t>Nombre del Contratista:</t>
  </si>
  <si>
    <t>Mes de los Trabajos:</t>
  </si>
  <si>
    <t>RENGLÓN:</t>
  </si>
  <si>
    <t>Proyecto (Nombre de la Obra):</t>
  </si>
  <si>
    <t>Certificado N°:</t>
  </si>
  <si>
    <t>Fecha de Inicio de las tareas:</t>
  </si>
  <si>
    <t>DESCRIPCION</t>
  </si>
  <si>
    <t>Ponderación</t>
  </si>
  <si>
    <t>Avance Físico</t>
  </si>
  <si>
    <t>Avance Ponderado</t>
  </si>
  <si>
    <t>(%)</t>
  </si>
  <si>
    <t>Anterior (%)</t>
  </si>
  <si>
    <t>Actual (%)</t>
  </si>
  <si>
    <t>Acum. (%)</t>
  </si>
  <si>
    <t>Canalización Instalada</t>
  </si>
  <si>
    <t>Tendido de Cable de FO</t>
  </si>
  <si>
    <t>Empalme de Cable de F.O.</t>
  </si>
  <si>
    <t>Pruebas de Enlace y Planos Conforme a Obra</t>
  </si>
  <si>
    <t>AVANCE RENGLÓN 1</t>
  </si>
  <si>
    <r>
      <t xml:space="preserve">Nota 1:  </t>
    </r>
    <r>
      <rPr>
        <sz val="10"/>
        <rFont val="Arial"/>
        <family val="2"/>
      </rPr>
      <t xml:space="preserve">La Canalización Instalada se certifica por tramo tapado entre cámaras colocadas, según Anexo I </t>
    </r>
  </si>
  <si>
    <r>
      <t xml:space="preserve">Nota 2: </t>
    </r>
    <r>
      <rPr>
        <sz val="10"/>
        <rFont val="Arial"/>
        <family val="2"/>
      </rPr>
      <t xml:space="preserve"> El tendido de Cable de FO se certifica por bobina completa instalada en ducto, según Anexo II</t>
    </r>
  </si>
  <si>
    <r>
      <t xml:space="preserve">Nota 3: </t>
    </r>
    <r>
      <rPr>
        <sz val="10"/>
        <rFont val="Arial"/>
        <family val="2"/>
      </rPr>
      <t xml:space="preserve"> Los Empalmes de Cable de FO se certifican cuando estén ejecutados y probados, según Anexo III</t>
    </r>
  </si>
  <si>
    <r>
      <t xml:space="preserve">Nota 4: </t>
    </r>
    <r>
      <rPr>
        <sz val="10"/>
        <rFont val="Arial"/>
        <family val="2"/>
      </rPr>
      <t xml:space="preserve"> Las Pruebas de Enlace y Planos Conforme a Obra se certifican cuando estén completos, según Anexo IV</t>
    </r>
  </si>
  <si>
    <t>.....................................................</t>
  </si>
  <si>
    <t>FIRMA ARSAT</t>
  </si>
  <si>
    <t>Anexo I</t>
  </si>
  <si>
    <t>La Canalización Instalada se certifica por tramo tapado entre cámaras colocadas, independiente de la distancia entre éstas.
Para poder certificar, la obra civil ejecutada debe:
- estar en un 100% de acuerdo a lo establecido en el plano de proyecto, respetándose las tapadas (tanto del ducto como de las cámaras) y las protecciones. En caso que, por razones operativas, no se haya cumplido con lo establecido en el proyecto, se deberá adjuntar la orden de servicio debidamente firmada por el jefe de obra y por el sobrestante, donde quede establecido claramente el cambio autorizado.
- verificar la continuidad de los ductos instalados, como así también el buen estado de los elementos utilizados (cámaras, hitos, protecciones, etc.)
- estar instalados y verificados, los elementos de señalización de la traza (marker, hitos e hilo de detección), acompañando al certificado con el resultado de dichas mediciones.
- estar con la tapada definitiva, a excepción de las cámaras, las cuales podrán contar con una tapada menor, teniendo en cuenta su reapertura para el tendido del cable. Quedarán exceptuadas aquellas cámaras ubicadas en zonas urbanizadas o de tránsito peatonal, que puedan poner en riesgo a los transeúntes, en cuyo caso, la tapada deberá ser definitiva.</t>
  </si>
  <si>
    <t>Anexo II</t>
  </si>
  <si>
    <t>El tendido de Cable de FO se certifica por bobina completa instalada en ducto, independiente de la longitud instalada.
Para poder certificar el tendido, el cable debe:
- estar instalado por el método de soplado en su totalidad
- estar instalado en la correlación posible (que permita el mejor valor de PMD)
- contar con los elementos de protección instalados (tapones, coflex, etc.)
- estar correctamente instaladas las ganancias correspondientes a cada cámara, de acuerdo a lo indicado en el proyecto ejecutivo
- acompañar al certificado, las mediciones de atenuación y longitud óptica, realizadas a la bobina evaluada, al momento de acopio</t>
  </si>
  <si>
    <t>Anexo III</t>
  </si>
  <si>
    <t>Los Empalmes de Cable de FO se certifican cuando estén ejecutados y probados.
Para poder certificar los empalmes, deben:
- estar medida la atenuación de cada una de las fusiones, y acompañar las mismas al certificado
- realizar las pruebas de hermeticidad de la caja de empalme, y acompañar las mismas al certificado
- estar rotulados con la tarjeta de identificación correspondiente, cada uno de los cables que ingresan a la caja de empalme
- verificar la limpieza de la cámara que contiene a la caja de empalme
- realizar la tapada definitiva de la cámara</t>
  </si>
  <si>
    <t>Anexo IV</t>
  </si>
  <si>
    <t>Las Pruebas de Enlace y Planos Conforme a Obra se certifican cuando estén completos.
Para certificar las pruebas y los planos CAO, deben:
- presentar las planillas de medición (Atenuación, PMD y CD), establecidas en el Pliego de Especificaciones Técnicas, debidamente completadas y firmadas por el Jefe de obra y el sobrestante presente al momento de realizadas las mismas.
- presentar la totalidad de los planos conforme a obra georeferenciados (planos índice, planos urbanos e interurbanos, de los nodos, diagrama de empalme y de longitudes, planos de detalle), donde esté reflejada la realidad de la obra, con la simbología definida y en formato digital y en papel
- presentar las conformidades de obra, emitida por cada uno de los entes involucrados en la obra</t>
  </si>
  <si>
    <t xml:space="preserve">DATCO CEOSA RETESAR INGE UTE </t>
  </si>
  <si>
    <t>BUENOS AIRES</t>
  </si>
  <si>
    <t>FIRMA DATCO CEOSA RETESAR INGE UTE</t>
  </si>
  <si>
    <t>Canaliz</t>
  </si>
  <si>
    <t>FO</t>
  </si>
  <si>
    <t>Emp</t>
  </si>
  <si>
    <t>Pruebas</t>
  </si>
  <si>
    <t>Parcial</t>
  </si>
  <si>
    <t>Consolidado</t>
  </si>
  <si>
    <t>AZUL-LAS ARMAS</t>
  </si>
  <si>
    <r>
      <t>OBSERVACIONES:</t>
    </r>
    <r>
      <rPr>
        <sz val="10"/>
        <rFont val="Arial"/>
        <family val="2"/>
      </rPr>
      <t xml:space="preserve"> </t>
    </r>
  </si>
  <si>
    <t>GRAL VILLEGAS - LIMITE LA PAMPA</t>
  </si>
  <si>
    <t>BRAGADO-AZUL</t>
  </si>
  <si>
    <t>Total Contrato</t>
  </si>
  <si>
    <t>CAÑUELAS-SALADILLO</t>
  </si>
  <si>
    <t>LOBOS-CHASCOMUS</t>
  </si>
  <si>
    <t>LOBOS-MERCEDES</t>
  </si>
  <si>
    <r>
      <t xml:space="preserve">OBSERVACIONES: </t>
    </r>
    <r>
      <rPr>
        <sz val="10"/>
        <rFont val="Arial"/>
        <family val="2"/>
      </rPr>
      <t/>
    </r>
  </si>
  <si>
    <t>PIGUE-BENITO JUAREZ</t>
  </si>
  <si>
    <t>JUNIN-TEODOLINA</t>
  </si>
  <si>
    <t>LINCOLN-PERGAMINO</t>
  </si>
  <si>
    <t>TRENQUE LAUQUEN-PIGUE</t>
  </si>
  <si>
    <t>PEHUAJO-LIMITE LA PAMPA</t>
  </si>
  <si>
    <t>PERGAMINO-SAN NICOLAS</t>
  </si>
  <si>
    <t>PERGAMINO-COLON</t>
  </si>
  <si>
    <t>ARRECIFES-CARMEN DE ARECO</t>
  </si>
  <si>
    <t>CHASICO-LIMITE LA PAMPA</t>
  </si>
  <si>
    <t>MARTINEZ DE HOZ - LIMITE LA PAMPA</t>
  </si>
  <si>
    <r>
      <t>OBSERVACIONES:</t>
    </r>
    <r>
      <rPr>
        <sz val="10"/>
        <rFont val="Arial"/>
        <family val="2"/>
      </rPr>
      <t xml:space="preserve">  </t>
    </r>
  </si>
  <si>
    <t>BENITO JUAREZ - TANDIL</t>
  </si>
  <si>
    <t>GENERAL LAMADRID - OLAVARRÍA</t>
  </si>
  <si>
    <t>OLAVARRÍA - AZUL</t>
  </si>
  <si>
    <t>DERIVACIÓN ARROYO CORTO</t>
  </si>
  <si>
    <t>BAIGORRITA - RP65/RP70</t>
  </si>
  <si>
    <t>9 DE JULIO - BRAGADO</t>
  </si>
  <si>
    <t>GENERAL VILLEGAS - RIVADAVIA</t>
  </si>
  <si>
    <t>URBANO MAR DEL PLATA</t>
  </si>
  <si>
    <t>DERIVACIÓN GENERAL ALVEAR</t>
  </si>
  <si>
    <t>2do INGRESO LAGUNA ALSINA</t>
  </si>
  <si>
    <t>URBANO BALCARCE</t>
  </si>
  <si>
    <t>OBSERVACIONES</t>
  </si>
  <si>
    <r>
      <t xml:space="preserve">OBSERVACIONES: </t>
    </r>
    <r>
      <rPr>
        <sz val="10"/>
        <rFont val="Arial"/>
        <family val="2"/>
      </rPr>
      <t xml:space="preserve"> se certifican </t>
    </r>
    <r>
      <rPr>
        <b/>
        <sz val="10"/>
        <rFont val="Arial"/>
        <family val="2"/>
      </rPr>
      <t>0,962 km</t>
    </r>
    <r>
      <rPr>
        <sz val="10"/>
        <rFont val="Arial"/>
        <family val="2"/>
      </rPr>
      <t xml:space="preserve"> de canalización</t>
    </r>
  </si>
  <si>
    <r>
      <t xml:space="preserve">OBSERVACIONES: </t>
    </r>
    <r>
      <rPr>
        <sz val="10"/>
        <rFont val="Arial"/>
        <family val="2"/>
      </rPr>
      <t>Se certifican CAO y pruebas finales</t>
    </r>
  </si>
  <si>
    <r>
      <t xml:space="preserve">OBSERVACIONES: </t>
    </r>
    <r>
      <rPr>
        <sz val="10"/>
        <rFont val="Arial"/>
        <family val="2"/>
      </rPr>
      <t xml:space="preserve">se certifica </t>
    </r>
    <r>
      <rPr>
        <b/>
        <sz val="10"/>
        <rFont val="Arial"/>
        <family val="2"/>
      </rPr>
      <t>8,189 km</t>
    </r>
    <r>
      <rPr>
        <sz val="10"/>
        <rFont val="Arial"/>
        <family val="2"/>
      </rPr>
      <t xml:space="preserve"> de tendido de FO y </t>
    </r>
    <r>
      <rPr>
        <b/>
        <sz val="10"/>
        <rFont val="Arial"/>
        <family val="2"/>
      </rPr>
      <t>18</t>
    </r>
    <r>
      <rPr>
        <sz val="10"/>
        <rFont val="Arial"/>
        <family val="2"/>
      </rPr>
      <t xml:space="preserve"> empalmes</t>
    </r>
  </si>
  <si>
    <r>
      <t xml:space="preserve">OBSERVACIONES: </t>
    </r>
    <r>
      <rPr>
        <sz val="10"/>
        <rFont val="Arial"/>
        <family val="2"/>
      </rPr>
      <t xml:space="preserve"> se certifica CAO y pruebas parciales</t>
    </r>
  </si>
  <si>
    <r>
      <t xml:space="preserve">OBSERVACIONES: </t>
    </r>
    <r>
      <rPr>
        <sz val="10"/>
        <rFont val="Arial"/>
        <family val="2"/>
      </rPr>
      <t xml:space="preserve">se certifica </t>
    </r>
    <r>
      <rPr>
        <b/>
        <sz val="10"/>
        <rFont val="Arial"/>
        <family val="2"/>
      </rPr>
      <t>14</t>
    </r>
    <r>
      <rPr>
        <sz val="10"/>
        <rFont val="Arial"/>
        <family val="2"/>
      </rPr>
      <t xml:space="preserve"> empalmes y pruebas parciales</t>
    </r>
  </si>
  <si>
    <t xml:space="preserve">OBSERVACIONES: </t>
  </si>
  <si>
    <t>Monto s/anticipo NO APLICA</t>
  </si>
  <si>
    <r>
      <t xml:space="preserve">OBSERVACIONES: </t>
    </r>
    <r>
      <rPr>
        <sz val="10"/>
        <rFont val="Arial"/>
        <family val="2"/>
      </rPr>
      <t>Se certifican 4,16</t>
    </r>
    <r>
      <rPr>
        <b/>
        <sz val="10"/>
        <rFont val="Arial"/>
        <family val="2"/>
      </rPr>
      <t xml:space="preserve"> km</t>
    </r>
    <r>
      <rPr>
        <sz val="10"/>
        <rFont val="Arial"/>
        <family val="2"/>
      </rPr>
      <t xml:space="preserve"> de Canalización</t>
    </r>
  </si>
  <si>
    <t>OBSERVACIONES: Se certifican 0,08 km de Canalización;  0,08 km de tendido de cable de FO y 0,5 un CAO y pruebas opticas parciales</t>
  </si>
  <si>
    <t>PARCIAL</t>
  </si>
  <si>
    <t>OBSERVACIONES: Se certifican 15,598 km de Canalización; 20,606 km de tendido de cable de FO y 4 empalmes, 0,250 un CAO y pruebas opticas parciales</t>
  </si>
  <si>
    <t>OBSERVACIONES: Se certifican 0,190 km de Canalización; 0,190 km de tendido de cable de FO</t>
  </si>
  <si>
    <t>OBSERVACIONES: Se certifican 0,075 km de Canalización; 0,075 km de tendido de cable de FO</t>
  </si>
  <si>
    <t>OBSERVACIONES: Se certifican 3,496 km de Canalización; 3,496 km de tendido de cable de FO y 1 empalmes, 0,6 un CAO y pruebas opticas parciales</t>
  </si>
  <si>
    <t>OBSERVACIONES: Se certifican 0,692 km de Canalización;  0,692 km de tendido de cable de FO, 0,2 un CAO y pruebas opticas parciales</t>
  </si>
  <si>
    <t>Avance anterior</t>
  </si>
  <si>
    <t>TOTAL TRAMOS</t>
  </si>
  <si>
    <t>unid TOTALES</t>
  </si>
  <si>
    <t>%</t>
  </si>
  <si>
    <t>UNID</t>
  </si>
  <si>
    <t xml:space="preserve">Anterior </t>
  </si>
  <si>
    <t>Actual</t>
  </si>
  <si>
    <t>Acumulado</t>
  </si>
  <si>
    <t>AVANCE DE OBRA</t>
  </si>
  <si>
    <r>
      <t xml:space="preserve">OBSERVACIONES: </t>
    </r>
    <r>
      <rPr>
        <sz val="10"/>
        <rFont val="Arial"/>
        <family val="2"/>
      </rPr>
      <t>Observaciones del certificado</t>
    </r>
  </si>
  <si>
    <t>FIRMA RESPONSABLE CONTRATISTA</t>
  </si>
  <si>
    <t>FIRMA RESPONSABLE ARSAT</t>
  </si>
  <si>
    <t>Fecha de Inicio de Obra</t>
  </si>
  <si>
    <t>Mes de Realizacion de los Trabajos:</t>
  </si>
  <si>
    <t>AVANCE DE CERTIFICACION</t>
  </si>
  <si>
    <t>Redeterminacion nro: xxxx Fecha</t>
  </si>
  <si>
    <t xml:space="preserve">Total Anticipo </t>
  </si>
  <si>
    <t>Avance Económico</t>
  </si>
  <si>
    <t>Anterior ($)</t>
  </si>
  <si>
    <t>Actual ($)</t>
  </si>
  <si>
    <t>Acum. ($)</t>
  </si>
  <si>
    <t>tramo 1</t>
  </si>
  <si>
    <t>tramo 2</t>
  </si>
  <si>
    <t>tramo 3</t>
  </si>
  <si>
    <t>tramo 4</t>
  </si>
  <si>
    <t>tramo 5</t>
  </si>
  <si>
    <t>tramo 6</t>
  </si>
  <si>
    <t>tramo 7</t>
  </si>
  <si>
    <t>tramo 8</t>
  </si>
  <si>
    <t>contratista</t>
  </si>
  <si>
    <t>nombre de obra</t>
  </si>
  <si>
    <t>Nombre Contratista</t>
  </si>
  <si>
    <t>Nombre obra</t>
  </si>
  <si>
    <t>OC</t>
  </si>
  <si>
    <t>OC:</t>
  </si>
  <si>
    <t>En Esta hoja se pegará la Planilla de Cotización de la Obra de FO con la que se adjudicó el contrato</t>
  </si>
  <si>
    <t>En Esta hoja se pegará El cronograma de obras de FO</t>
  </si>
  <si>
    <t xml:space="preserve">OC: </t>
  </si>
  <si>
    <t>nombre de obra/tramo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</si>
</sst>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164" formatCode="_ &quot;$&quot;\ * #,##0.00_ ;_ &quot;$&quot;\ * \-#,##0.00_ ;_ &quot;$&quot;\ * &quot;-&quot;??_ ;_ @_ "/>
    <numFmt numFmtId="165" formatCode="_ * #,##0.00_ ;_ * \-#,##0.00_ ;_ * &quot;-&quot;??_ ;_ @_ "/>
    <numFmt numFmtId="166" formatCode="0.000"/>
    <numFmt numFmtId="167" formatCode="#,##0.000"/>
    <numFmt numFmtId="168" formatCode="0.0"/>
    <numFmt numFmtId="169" formatCode="&quot;$&quot;\ #,##0.00"/>
  </numFmts>
  <fonts count="25" x14ac:knownFonts="1">
    <font>
      <sz val="11"/>
      <color theme="1"/>
      <name val="Calibri"/>
      <family val="2"/>
      <scheme val="minor"/>
    </font>
    <font>
      <sz val="11"/>
      <color theme="1"/>
      <name val="Calibri"/>
      <family val="2"/>
      <scheme val="minor"/>
    </font>
    <font>
      <sz val="10"/>
      <name val="Arial"/>
      <family val="2"/>
    </font>
    <font>
      <b/>
      <sz val="14"/>
      <name val="Calibri"/>
      <family val="2"/>
    </font>
    <font>
      <sz val="11"/>
      <name val="Calibri"/>
      <family val="2"/>
    </font>
    <font>
      <b/>
      <sz val="11"/>
      <name val="Calibri"/>
      <family val="2"/>
    </font>
    <font>
      <sz val="11"/>
      <name val="Calibri"/>
      <family val="2"/>
      <scheme val="minor"/>
    </font>
    <font>
      <i/>
      <sz val="11"/>
      <name val="Calibri"/>
      <family val="2"/>
    </font>
    <font>
      <sz val="11"/>
      <color indexed="10"/>
      <name val="Calibri"/>
      <family val="2"/>
    </font>
    <font>
      <i/>
      <sz val="10"/>
      <color indexed="10"/>
      <name val="Calibri"/>
      <family val="2"/>
    </font>
    <font>
      <sz val="11"/>
      <color indexed="8"/>
      <name val="Calibri"/>
      <family val="2"/>
    </font>
    <font>
      <sz val="10"/>
      <name val="Arial Narrow"/>
      <family val="2"/>
    </font>
    <font>
      <b/>
      <u/>
      <sz val="14"/>
      <name val="Arial"/>
      <family val="2"/>
    </font>
    <font>
      <b/>
      <u/>
      <sz val="10"/>
      <name val="Arial"/>
      <family val="2"/>
    </font>
    <font>
      <sz val="12"/>
      <name val="Arial"/>
      <family val="2"/>
    </font>
    <font>
      <b/>
      <sz val="12"/>
      <name val="Arial"/>
      <family val="2"/>
    </font>
    <font>
      <sz val="11"/>
      <name val="Arial"/>
      <family val="2"/>
    </font>
    <font>
      <b/>
      <sz val="14"/>
      <name val="Arial"/>
      <family val="2"/>
    </font>
    <font>
      <b/>
      <sz val="10"/>
      <name val="Arial"/>
      <family val="2"/>
    </font>
    <font>
      <b/>
      <sz val="11"/>
      <name val="Arial"/>
      <family val="2"/>
    </font>
    <font>
      <sz val="10"/>
      <color theme="0"/>
      <name val="Arial"/>
      <family val="2"/>
    </font>
    <font>
      <sz val="10"/>
      <color rgb="FFFF0000"/>
      <name val="Arial"/>
      <family val="2"/>
    </font>
    <font>
      <sz val="10"/>
      <name val="Arial"/>
      <family val="2"/>
    </font>
    <font>
      <sz val="11"/>
      <color rgb="FFFF0000"/>
      <name val="Calibri"/>
      <family val="2"/>
      <scheme val="minor"/>
    </font>
    <font>
      <i/>
      <sz val="12"/>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indexed="47"/>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2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2" fillId="0" borderId="0"/>
  </cellStyleXfs>
  <cellXfs count="297">
    <xf numFmtId="0" fontId="0" fillId="0" borderId="0" xfId="0"/>
    <xf numFmtId="3" fontId="0" fillId="0" borderId="0" xfId="0" applyNumberFormat="1"/>
    <xf numFmtId="0" fontId="2" fillId="0" borderId="0" xfId="2"/>
    <xf numFmtId="164" fontId="0" fillId="0" borderId="0" xfId="3" applyFont="1"/>
    <xf numFmtId="0" fontId="4" fillId="0" borderId="0" xfId="2" applyFont="1"/>
    <xf numFmtId="0" fontId="4" fillId="0" borderId="0" xfId="2" applyFont="1" applyFill="1"/>
    <xf numFmtId="164" fontId="4" fillId="0" borderId="0" xfId="3" applyFont="1" applyFill="1"/>
    <xf numFmtId="10" fontId="4" fillId="0" borderId="5" xfId="4" applyNumberFormat="1" applyFont="1" applyFill="1" applyBorder="1" applyAlignment="1">
      <alignment horizontal="center"/>
    </xf>
    <xf numFmtId="164" fontId="4" fillId="0" borderId="6" xfId="3" applyFont="1" applyFill="1" applyBorder="1"/>
    <xf numFmtId="164" fontId="4" fillId="0" borderId="0" xfId="3" applyFont="1"/>
    <xf numFmtId="164" fontId="4" fillId="0" borderId="0" xfId="2" applyNumberFormat="1" applyFont="1"/>
    <xf numFmtId="0" fontId="9" fillId="0" borderId="0" xfId="2" applyFont="1" applyFill="1" applyBorder="1"/>
    <xf numFmtId="0" fontId="2" fillId="0" borderId="0" xfId="2" applyAlignment="1">
      <alignment horizontal="right"/>
    </xf>
    <xf numFmtId="164" fontId="4" fillId="3" borderId="14" xfId="3" applyFont="1" applyFill="1" applyBorder="1" applyAlignment="1">
      <alignment horizontal="center" vertical="center"/>
    </xf>
    <xf numFmtId="0" fontId="2" fillId="0" borderId="0" xfId="2" applyFill="1"/>
    <xf numFmtId="1" fontId="8" fillId="0" borderId="31" xfId="2" applyNumberFormat="1" applyFont="1" applyBorder="1" applyAlignment="1">
      <alignment horizontal="center"/>
    </xf>
    <xf numFmtId="0" fontId="4" fillId="0" borderId="31" xfId="2" applyFont="1" applyBorder="1" applyAlignment="1">
      <alignment horizontal="center"/>
    </xf>
    <xf numFmtId="9" fontId="4" fillId="0" borderId="31" xfId="4" applyFont="1" applyBorder="1" applyAlignment="1">
      <alignment horizontal="center"/>
    </xf>
    <xf numFmtId="1" fontId="4" fillId="0" borderId="31" xfId="2" applyNumberFormat="1" applyFont="1" applyBorder="1" applyAlignment="1">
      <alignment horizontal="center"/>
    </xf>
    <xf numFmtId="164" fontId="4" fillId="0" borderId="0" xfId="2" applyNumberFormat="1" applyFont="1" applyFill="1" applyAlignment="1"/>
    <xf numFmtId="164" fontId="5" fillId="0" borderId="13" xfId="3" applyFont="1" applyFill="1" applyBorder="1"/>
    <xf numFmtId="0" fontId="11" fillId="4" borderId="0" xfId="0" applyFont="1" applyFill="1" applyAlignment="1">
      <alignment horizontal="center"/>
    </xf>
    <xf numFmtId="0" fontId="2" fillId="4" borderId="0" xfId="0" applyFont="1" applyFill="1" applyAlignment="1">
      <alignment horizontal="center"/>
    </xf>
    <xf numFmtId="0" fontId="2" fillId="4" borderId="0" xfId="0" applyFont="1" applyFill="1"/>
    <xf numFmtId="9" fontId="2" fillId="4" borderId="0" xfId="0" applyNumberFormat="1" applyFont="1" applyFill="1"/>
    <xf numFmtId="4" fontId="2" fillId="4" borderId="0" xfId="0" applyNumberFormat="1" applyFont="1" applyFill="1"/>
    <xf numFmtId="0" fontId="2" fillId="0" borderId="0" xfId="0" applyFont="1"/>
    <xf numFmtId="0" fontId="2" fillId="0" borderId="0" xfId="0" applyFont="1" applyBorder="1" applyProtection="1"/>
    <xf numFmtId="0" fontId="11" fillId="4" borderId="38" xfId="0" applyFont="1" applyFill="1" applyBorder="1" applyAlignment="1" applyProtection="1">
      <alignment horizontal="center"/>
    </xf>
    <xf numFmtId="0" fontId="13" fillId="4" borderId="0" xfId="0" applyFont="1" applyFill="1" applyBorder="1" applyAlignment="1" applyProtection="1">
      <alignment horizontal="center"/>
    </xf>
    <xf numFmtId="0" fontId="2" fillId="4" borderId="0" xfId="0" applyFont="1" applyFill="1" applyBorder="1" applyProtection="1"/>
    <xf numFmtId="0" fontId="2" fillId="4" borderId="39" xfId="0" applyFont="1" applyFill="1" applyBorder="1" applyProtection="1"/>
    <xf numFmtId="0" fontId="2" fillId="0" borderId="0" xfId="0" applyFont="1" applyProtection="1"/>
    <xf numFmtId="0" fontId="14" fillId="4" borderId="15" xfId="0" applyFont="1" applyFill="1" applyBorder="1" applyAlignment="1" applyProtection="1">
      <alignment horizontal="left"/>
    </xf>
    <xf numFmtId="0" fontId="14" fillId="4" borderId="7" xfId="0" applyFont="1" applyFill="1" applyBorder="1" applyAlignment="1" applyProtection="1">
      <alignment horizontal="left"/>
    </xf>
    <xf numFmtId="0" fontId="14" fillId="4" borderId="7" xfId="0" applyFont="1" applyFill="1" applyBorder="1" applyAlignment="1" applyProtection="1">
      <alignment horizontal="center"/>
    </xf>
    <xf numFmtId="0" fontId="15" fillId="4" borderId="18" xfId="0" applyFont="1" applyFill="1" applyBorder="1" applyAlignment="1" applyProtection="1">
      <alignment horizontal="left"/>
    </xf>
    <xf numFmtId="0" fontId="16" fillId="4" borderId="15" xfId="0" applyFont="1" applyFill="1" applyBorder="1" applyAlignment="1" applyProtection="1">
      <alignment horizontal="left"/>
    </xf>
    <xf numFmtId="0" fontId="16" fillId="4" borderId="7" xfId="0" applyFont="1" applyFill="1" applyBorder="1" applyProtection="1"/>
    <xf numFmtId="0" fontId="16" fillId="4" borderId="18" xfId="0" applyFont="1" applyFill="1" applyBorder="1" applyProtection="1"/>
    <xf numFmtId="0" fontId="17" fillId="4" borderId="20" xfId="0" applyFont="1" applyFill="1" applyBorder="1" applyAlignment="1" applyProtection="1">
      <alignment horizontal="center" vertical="center"/>
      <protection locked="0"/>
    </xf>
    <xf numFmtId="0" fontId="17" fillId="4" borderId="20" xfId="0" applyFont="1" applyFill="1" applyBorder="1" applyAlignment="1" applyProtection="1">
      <alignment vertical="center"/>
      <protection locked="0"/>
    </xf>
    <xf numFmtId="0" fontId="17" fillId="4" borderId="12" xfId="0" applyFont="1" applyFill="1" applyBorder="1" applyAlignment="1" applyProtection="1">
      <alignment vertical="center"/>
      <protection locked="0"/>
    </xf>
    <xf numFmtId="0" fontId="17" fillId="4" borderId="21" xfId="0" applyFont="1" applyFill="1" applyBorder="1" applyAlignment="1" applyProtection="1">
      <alignment vertical="center"/>
      <protection locked="0"/>
    </xf>
    <xf numFmtId="0" fontId="16" fillId="4" borderId="20" xfId="0" applyFont="1" applyFill="1" applyBorder="1" applyProtection="1"/>
    <xf numFmtId="0" fontId="16" fillId="4" borderId="12" xfId="0" applyFont="1" applyFill="1" applyBorder="1" applyProtection="1"/>
    <xf numFmtId="14" fontId="16" fillId="4" borderId="21" xfId="0" applyNumberFormat="1" applyFont="1" applyFill="1" applyBorder="1" applyProtection="1"/>
    <xf numFmtId="17" fontId="15" fillId="4" borderId="20" xfId="0" applyNumberFormat="1" applyFont="1" applyFill="1" applyBorder="1" applyAlignment="1" applyProtection="1">
      <alignment vertical="center"/>
      <protection locked="0"/>
    </xf>
    <xf numFmtId="0" fontId="14" fillId="4" borderId="0" xfId="0" applyFont="1" applyFill="1" applyBorder="1" applyAlignment="1" applyProtection="1">
      <alignment horizontal="left"/>
    </xf>
    <xf numFmtId="0" fontId="14" fillId="4" borderId="0" xfId="0" applyFont="1" applyFill="1" applyBorder="1" applyAlignment="1" applyProtection="1">
      <alignment horizontal="center"/>
    </xf>
    <xf numFmtId="0" fontId="15" fillId="4" borderId="19" xfId="0" applyFont="1" applyFill="1" applyBorder="1" applyAlignment="1" applyProtection="1">
      <alignment horizontal="center" vertical="center"/>
    </xf>
    <xf numFmtId="17" fontId="16" fillId="4" borderId="15" xfId="0" applyNumberFormat="1" applyFont="1" applyFill="1" applyBorder="1" applyAlignment="1" applyProtection="1">
      <alignment vertical="center"/>
      <protection locked="0"/>
    </xf>
    <xf numFmtId="17" fontId="16" fillId="4" borderId="7" xfId="0" applyNumberFormat="1" applyFont="1" applyFill="1" applyBorder="1" applyAlignment="1" applyProtection="1">
      <alignment vertical="center"/>
      <protection locked="0"/>
    </xf>
    <xf numFmtId="17" fontId="16" fillId="4" borderId="18" xfId="0" applyNumberFormat="1" applyFont="1" applyFill="1" applyBorder="1" applyAlignment="1" applyProtection="1">
      <alignment vertical="center"/>
      <protection locked="0"/>
    </xf>
    <xf numFmtId="0" fontId="19" fillId="4" borderId="0" xfId="0" applyFont="1" applyFill="1" applyBorder="1" applyAlignment="1" applyProtection="1">
      <alignment horizontal="center"/>
    </xf>
    <xf numFmtId="14" fontId="16" fillId="4" borderId="19" xfId="0" applyNumberFormat="1" applyFont="1" applyFill="1" applyBorder="1" applyProtection="1"/>
    <xf numFmtId="0" fontId="11" fillId="4" borderId="40" xfId="0" applyFont="1" applyFill="1" applyBorder="1" applyAlignment="1" applyProtection="1">
      <alignment horizontal="center"/>
    </xf>
    <xf numFmtId="15" fontId="15" fillId="4" borderId="20" xfId="0" applyNumberFormat="1" applyFont="1" applyFill="1" applyBorder="1" applyAlignment="1" applyProtection="1">
      <alignment horizontal="center" vertical="center"/>
      <protection locked="0"/>
    </xf>
    <xf numFmtId="0" fontId="11" fillId="4" borderId="40" xfId="0" applyFont="1" applyFill="1" applyBorder="1" applyAlignment="1">
      <alignment horizontal="center"/>
    </xf>
    <xf numFmtId="0" fontId="18" fillId="4" borderId="26" xfId="0" applyFont="1" applyFill="1" applyBorder="1" applyAlignment="1">
      <alignment horizontal="center"/>
    </xf>
    <xf numFmtId="0" fontId="2" fillId="4" borderId="39" xfId="0" applyFont="1" applyFill="1" applyBorder="1"/>
    <xf numFmtId="9" fontId="18" fillId="4" borderId="32" xfId="0" applyNumberFormat="1" applyFont="1" applyFill="1" applyBorder="1" applyAlignment="1">
      <alignment horizontal="center"/>
    </xf>
    <xf numFmtId="9" fontId="18" fillId="4" borderId="33" xfId="0" applyNumberFormat="1" applyFont="1" applyFill="1" applyBorder="1" applyAlignment="1">
      <alignment horizontal="center"/>
    </xf>
    <xf numFmtId="9" fontId="18" fillId="4" borderId="34" xfId="0" applyNumberFormat="1" applyFont="1" applyFill="1" applyBorder="1" applyAlignment="1">
      <alignment horizontal="center"/>
    </xf>
    <xf numFmtId="0" fontId="11" fillId="4" borderId="38" xfId="0" applyFont="1" applyFill="1" applyBorder="1" applyAlignment="1">
      <alignment horizontal="center"/>
    </xf>
    <xf numFmtId="0" fontId="16" fillId="4" borderId="41" xfId="0" applyFont="1" applyFill="1" applyBorder="1"/>
    <xf numFmtId="9" fontId="16" fillId="4" borderId="41" xfId="0" applyNumberFormat="1" applyFont="1" applyFill="1" applyBorder="1" applyAlignment="1">
      <alignment horizontal="center"/>
    </xf>
    <xf numFmtId="10" fontId="19" fillId="4" borderId="10" xfId="0" applyNumberFormat="1" applyFont="1" applyFill="1" applyBorder="1" applyAlignment="1">
      <alignment horizontal="center"/>
    </xf>
    <xf numFmtId="0" fontId="16" fillId="4" borderId="25" xfId="0" applyFont="1" applyFill="1" applyBorder="1"/>
    <xf numFmtId="9" fontId="16" fillId="4" borderId="25" xfId="0" applyNumberFormat="1" applyFont="1" applyFill="1" applyBorder="1" applyAlignment="1">
      <alignment horizontal="center"/>
    </xf>
    <xf numFmtId="10" fontId="16" fillId="4" borderId="24" xfId="0" applyNumberFormat="1" applyFont="1" applyFill="1" applyBorder="1" applyAlignment="1">
      <alignment horizontal="center"/>
    </xf>
    <xf numFmtId="10" fontId="19" fillId="4" borderId="16" xfId="0" applyNumberFormat="1" applyFont="1" applyFill="1" applyBorder="1" applyAlignment="1">
      <alignment horizontal="center"/>
    </xf>
    <xf numFmtId="10" fontId="16" fillId="4" borderId="24" xfId="4" applyNumberFormat="1" applyFont="1" applyFill="1" applyBorder="1" applyAlignment="1">
      <alignment horizontal="center"/>
    </xf>
    <xf numFmtId="10" fontId="19" fillId="4" borderId="16" xfId="4" applyNumberFormat="1" applyFont="1" applyFill="1" applyBorder="1" applyAlignment="1">
      <alignment horizontal="center"/>
    </xf>
    <xf numFmtId="0" fontId="19" fillId="4" borderId="42" xfId="0" applyFont="1" applyFill="1" applyBorder="1"/>
    <xf numFmtId="9" fontId="16" fillId="4" borderId="0" xfId="0" applyNumberFormat="1" applyFont="1" applyFill="1" applyBorder="1"/>
    <xf numFmtId="10" fontId="14" fillId="4" borderId="43" xfId="4" applyNumberFormat="1" applyFont="1" applyFill="1" applyBorder="1" applyAlignment="1">
      <alignment horizontal="center"/>
    </xf>
    <xf numFmtId="10" fontId="15" fillId="4" borderId="43" xfId="4" applyNumberFormat="1" applyFont="1" applyFill="1" applyBorder="1" applyAlignment="1">
      <alignment horizontal="center"/>
    </xf>
    <xf numFmtId="165" fontId="2" fillId="4" borderId="39" xfId="6" applyFont="1" applyFill="1" applyBorder="1"/>
    <xf numFmtId="0" fontId="18" fillId="4" borderId="0" xfId="0" applyFont="1" applyFill="1" applyBorder="1" applyProtection="1">
      <protection locked="0"/>
    </xf>
    <xf numFmtId="0" fontId="18" fillId="4" borderId="23" xfId="0" applyFont="1" applyFill="1" applyBorder="1" applyAlignment="1" applyProtection="1">
      <protection locked="0"/>
    </xf>
    <xf numFmtId="0" fontId="2" fillId="4" borderId="23" xfId="0" applyFont="1" applyFill="1" applyBorder="1" applyProtection="1"/>
    <xf numFmtId="0" fontId="2" fillId="4" borderId="23" xfId="0" applyFont="1" applyFill="1" applyBorder="1" applyAlignment="1" applyProtection="1">
      <alignment horizontal="center"/>
    </xf>
    <xf numFmtId="0" fontId="2" fillId="4" borderId="23" xfId="0" applyFont="1" applyFill="1" applyBorder="1" applyAlignment="1" applyProtection="1">
      <alignment horizontal="left"/>
    </xf>
    <xf numFmtId="0" fontId="2" fillId="4" borderId="0" xfId="0" applyFont="1" applyFill="1" applyBorder="1" applyAlignment="1" applyProtection="1">
      <alignment horizontal="center"/>
    </xf>
    <xf numFmtId="0" fontId="18" fillId="4" borderId="0" xfId="0" applyFont="1" applyFill="1" applyBorder="1" applyAlignment="1" applyProtection="1">
      <alignment horizontal="center"/>
    </xf>
    <xf numFmtId="0" fontId="2" fillId="4" borderId="0" xfId="0" applyFont="1" applyFill="1" applyProtection="1"/>
    <xf numFmtId="0" fontId="2" fillId="0" borderId="0" xfId="0" applyFont="1" applyAlignment="1" applyProtection="1">
      <alignment horizontal="center"/>
    </xf>
    <xf numFmtId="0" fontId="11" fillId="4" borderId="44" xfId="0" applyFont="1" applyFill="1" applyBorder="1" applyAlignment="1" applyProtection="1">
      <alignment horizontal="center"/>
    </xf>
    <xf numFmtId="0" fontId="2" fillId="4" borderId="45" xfId="0" applyFont="1" applyFill="1" applyBorder="1" applyProtection="1"/>
    <xf numFmtId="0" fontId="2" fillId="4" borderId="45" xfId="0" applyFont="1" applyFill="1" applyBorder="1" applyAlignment="1" applyProtection="1">
      <alignment horizontal="center"/>
    </xf>
    <xf numFmtId="0" fontId="2" fillId="4" borderId="46" xfId="0" applyFont="1" applyFill="1" applyBorder="1" applyProtection="1"/>
    <xf numFmtId="0" fontId="11" fillId="0" borderId="0" xfId="0" applyFont="1" applyAlignment="1">
      <alignment horizontal="center"/>
    </xf>
    <xf numFmtId="0" fontId="2" fillId="0" borderId="0" xfId="0" applyFont="1" applyAlignment="1">
      <alignment horizontal="center"/>
    </xf>
    <xf numFmtId="4" fontId="2" fillId="0" borderId="0" xfId="0" applyNumberFormat="1" applyFont="1" applyAlignment="1">
      <alignment horizontal="center"/>
    </xf>
    <xf numFmtId="9" fontId="2" fillId="0" borderId="0" xfId="0" applyNumberFormat="1" applyFont="1"/>
    <xf numFmtId="4" fontId="2" fillId="0" borderId="0" xfId="0" applyNumberFormat="1" applyFont="1"/>
    <xf numFmtId="0" fontId="19" fillId="0" borderId="0" xfId="0" applyFont="1"/>
    <xf numFmtId="0" fontId="2" fillId="0" borderId="0" xfId="0" applyFont="1" applyAlignment="1">
      <alignment horizontal="justify" vertical="top" wrapText="1"/>
    </xf>
    <xf numFmtId="164" fontId="2" fillId="0" borderId="0" xfId="2" applyNumberFormat="1" applyFont="1"/>
    <xf numFmtId="0" fontId="21" fillId="0" borderId="0" xfId="2" applyFont="1"/>
    <xf numFmtId="9" fontId="18" fillId="4" borderId="49" xfId="0" applyNumberFormat="1" applyFont="1" applyFill="1" applyBorder="1" applyAlignment="1">
      <alignment horizontal="center"/>
    </xf>
    <xf numFmtId="10" fontId="16" fillId="4" borderId="10" xfId="0" applyNumberFormat="1" applyFont="1" applyFill="1" applyBorder="1" applyAlignment="1">
      <alignment horizontal="center"/>
    </xf>
    <xf numFmtId="10" fontId="19" fillId="4" borderId="11" xfId="0" applyNumberFormat="1" applyFont="1" applyFill="1" applyBorder="1" applyAlignment="1">
      <alignment horizontal="center"/>
    </xf>
    <xf numFmtId="0" fontId="2" fillId="4" borderId="50" xfId="0" applyFont="1" applyFill="1" applyBorder="1" applyProtection="1"/>
    <xf numFmtId="0" fontId="2" fillId="4" borderId="50" xfId="0" applyFont="1" applyFill="1" applyBorder="1" applyAlignment="1" applyProtection="1">
      <alignment horizontal="center"/>
    </xf>
    <xf numFmtId="0" fontId="2" fillId="4" borderId="50" xfId="0" applyFont="1" applyFill="1" applyBorder="1" applyAlignment="1" applyProtection="1">
      <alignment horizontal="left"/>
    </xf>
    <xf numFmtId="0" fontId="18" fillId="4" borderId="0" xfId="0" applyFont="1" applyFill="1" applyBorder="1" applyProtection="1"/>
    <xf numFmtId="10" fontId="4" fillId="3" borderId="14" xfId="4" applyNumberFormat="1" applyFont="1" applyFill="1" applyBorder="1" applyAlignment="1">
      <alignment horizontal="center" vertical="center"/>
    </xf>
    <xf numFmtId="10" fontId="16" fillId="4" borderId="22" xfId="4" applyNumberFormat="1" applyFont="1" applyFill="1" applyBorder="1" applyAlignment="1">
      <alignment horizontal="center"/>
    </xf>
    <xf numFmtId="10" fontId="19" fillId="4" borderId="10" xfId="4" applyNumberFormat="1" applyFont="1" applyFill="1" applyBorder="1" applyAlignment="1">
      <alignment horizontal="center"/>
    </xf>
    <xf numFmtId="10" fontId="19" fillId="4" borderId="11" xfId="4" applyNumberFormat="1" applyFont="1" applyFill="1" applyBorder="1" applyAlignment="1">
      <alignment horizontal="center"/>
    </xf>
    <xf numFmtId="0" fontId="19" fillId="4" borderId="8" xfId="0" applyFont="1" applyFill="1" applyBorder="1" applyProtection="1"/>
    <xf numFmtId="0" fontId="2" fillId="0" borderId="0" xfId="2" applyFont="1"/>
    <xf numFmtId="164" fontId="6" fillId="0" borderId="0" xfId="3" applyFont="1"/>
    <xf numFmtId="164" fontId="5" fillId="3" borderId="14" xfId="3" applyFont="1" applyFill="1" applyBorder="1" applyAlignment="1">
      <alignment horizontal="center" vertical="center"/>
    </xf>
    <xf numFmtId="0" fontId="20" fillId="0" borderId="0" xfId="2" applyFont="1"/>
    <xf numFmtId="10" fontId="19" fillId="4" borderId="17" xfId="0" applyNumberFormat="1" applyFont="1" applyFill="1" applyBorder="1" applyAlignment="1">
      <alignment horizontal="center"/>
    </xf>
    <xf numFmtId="10" fontId="19" fillId="4" borderId="17" xfId="4" applyNumberFormat="1" applyFont="1" applyFill="1" applyBorder="1" applyAlignment="1">
      <alignment horizontal="center"/>
    </xf>
    <xf numFmtId="10" fontId="16" fillId="4" borderId="22" xfId="0" applyNumberFormat="1" applyFont="1" applyFill="1" applyBorder="1" applyAlignment="1">
      <alignment horizontal="center"/>
    </xf>
    <xf numFmtId="0" fontId="4" fillId="0" borderId="0" xfId="2" applyFont="1" applyFill="1" applyBorder="1" applyAlignment="1"/>
    <xf numFmtId="164" fontId="5" fillId="0" borderId="0" xfId="3" applyFont="1" applyFill="1" applyBorder="1"/>
    <xf numFmtId="0" fontId="4" fillId="0" borderId="0" xfId="2" applyFont="1" applyFill="1" applyBorder="1"/>
    <xf numFmtId="0" fontId="18" fillId="0" borderId="0" xfId="2" applyFont="1"/>
    <xf numFmtId="166" fontId="2" fillId="0" borderId="0" xfId="2" applyNumberFormat="1" applyFont="1"/>
    <xf numFmtId="0" fontId="2" fillId="4" borderId="23" xfId="0" applyFont="1" applyFill="1" applyBorder="1" applyAlignment="1" applyProtection="1">
      <protection locked="0"/>
    </xf>
    <xf numFmtId="10" fontId="2" fillId="0" borderId="0" xfId="1" applyNumberFormat="1" applyFont="1"/>
    <xf numFmtId="0" fontId="2" fillId="0" borderId="0" xfId="2" applyFont="1" applyAlignment="1">
      <alignment horizontal="center"/>
    </xf>
    <xf numFmtId="0" fontId="19" fillId="5" borderId="8" xfId="0" applyFont="1" applyFill="1" applyBorder="1" applyProtection="1"/>
    <xf numFmtId="0" fontId="4" fillId="0" borderId="1" xfId="2" applyFont="1" applyBorder="1" applyAlignment="1"/>
    <xf numFmtId="0" fontId="2" fillId="0" borderId="0" xfId="2" applyAlignment="1">
      <alignment horizontal="center"/>
    </xf>
    <xf numFmtId="0" fontId="2" fillId="0" borderId="0" xfId="2" applyFill="1" applyAlignment="1">
      <alignment horizontal="center"/>
    </xf>
    <xf numFmtId="164" fontId="5" fillId="6" borderId="6" xfId="3" applyFont="1" applyFill="1" applyBorder="1"/>
    <xf numFmtId="3" fontId="4" fillId="6" borderId="5" xfId="2" applyNumberFormat="1" applyFont="1" applyFill="1" applyBorder="1" applyAlignment="1">
      <alignment horizontal="center"/>
    </xf>
    <xf numFmtId="10" fontId="4" fillId="6" borderId="2" xfId="2" applyNumberFormat="1" applyFont="1" applyFill="1" applyBorder="1" applyAlignment="1">
      <alignment horizontal="center"/>
    </xf>
    <xf numFmtId="164" fontId="5" fillId="6" borderId="13" xfId="2" applyNumberFormat="1" applyFont="1" applyFill="1" applyBorder="1" applyAlignment="1">
      <alignment horizontal="center"/>
    </xf>
    <xf numFmtId="0" fontId="18" fillId="6" borderId="23" xfId="0" applyFont="1" applyFill="1" applyBorder="1" applyAlignment="1" applyProtection="1">
      <protection locked="0"/>
    </xf>
    <xf numFmtId="0" fontId="2" fillId="6" borderId="23" xfId="0" applyFont="1" applyFill="1" applyBorder="1" applyProtection="1"/>
    <xf numFmtId="0" fontId="2" fillId="6" borderId="23" xfId="0" applyFont="1" applyFill="1" applyBorder="1" applyAlignment="1" applyProtection="1">
      <alignment horizontal="center"/>
    </xf>
    <xf numFmtId="0" fontId="2" fillId="6" borderId="23" xfId="0" applyFont="1" applyFill="1" applyBorder="1" applyAlignment="1" applyProtection="1">
      <alignment horizontal="left"/>
    </xf>
    <xf numFmtId="167" fontId="4" fillId="0" borderId="0" xfId="2" applyNumberFormat="1" applyFont="1" applyFill="1" applyBorder="1" applyAlignment="1">
      <alignment horizontal="right"/>
    </xf>
    <xf numFmtId="44" fontId="2" fillId="0" borderId="0" xfId="14" applyFont="1"/>
    <xf numFmtId="0" fontId="4" fillId="0" borderId="0" xfId="2" applyFont="1" applyBorder="1"/>
    <xf numFmtId="44" fontId="2" fillId="0" borderId="0" xfId="14" applyFont="1" applyBorder="1"/>
    <xf numFmtId="164" fontId="5" fillId="0" borderId="31" xfId="3" applyFont="1" applyFill="1" applyBorder="1"/>
    <xf numFmtId="164" fontId="5" fillId="6" borderId="31" xfId="3" applyFont="1" applyFill="1" applyBorder="1"/>
    <xf numFmtId="0" fontId="4" fillId="6" borderId="47" xfId="2" applyFont="1" applyFill="1" applyBorder="1" applyAlignment="1">
      <alignment horizontal="left" vertical="top"/>
    </xf>
    <xf numFmtId="0" fontId="4" fillId="6" borderId="48" xfId="2" applyFont="1" applyFill="1" applyBorder="1"/>
    <xf numFmtId="44" fontId="2" fillId="0" borderId="0" xfId="2" applyNumberFormat="1" applyFont="1"/>
    <xf numFmtId="10" fontId="4" fillId="0" borderId="0" xfId="1" applyNumberFormat="1" applyFont="1" applyFill="1"/>
    <xf numFmtId="164" fontId="6" fillId="0" borderId="0" xfId="3" applyFont="1" applyFill="1"/>
    <xf numFmtId="0" fontId="2" fillId="0" borderId="0" xfId="2" applyFont="1" applyFill="1"/>
    <xf numFmtId="164" fontId="2" fillId="0" borderId="0" xfId="2" applyNumberFormat="1"/>
    <xf numFmtId="44" fontId="2" fillId="0" borderId="0" xfId="2" applyNumberFormat="1"/>
    <xf numFmtId="0" fontId="2" fillId="0" borderId="0" xfId="2" applyAlignment="1">
      <alignment horizontal="center"/>
    </xf>
    <xf numFmtId="0" fontId="4" fillId="0" borderId="1" xfId="2" applyFont="1" applyFill="1" applyBorder="1" applyAlignment="1">
      <alignment horizontal="center" vertical="center"/>
    </xf>
    <xf numFmtId="168" fontId="8" fillId="0" borderId="31" xfId="2" applyNumberFormat="1" applyFont="1" applyBorder="1" applyAlignment="1">
      <alignment horizontal="center"/>
    </xf>
    <xf numFmtId="0" fontId="4" fillId="0" borderId="31" xfId="2" applyFont="1" applyBorder="1" applyAlignment="1">
      <alignment vertical="center" wrapText="1"/>
    </xf>
    <xf numFmtId="167" fontId="4" fillId="0" borderId="31" xfId="2" applyNumberFormat="1" applyFont="1" applyBorder="1"/>
    <xf numFmtId="0" fontId="4" fillId="0" borderId="31" xfId="2" applyFont="1" applyBorder="1"/>
    <xf numFmtId="0" fontId="2" fillId="0" borderId="31" xfId="2" applyBorder="1"/>
    <xf numFmtId="0" fontId="7" fillId="0" borderId="31" xfId="2" applyFont="1" applyBorder="1"/>
    <xf numFmtId="164" fontId="4" fillId="2" borderId="31" xfId="2" applyNumberFormat="1" applyFont="1" applyFill="1" applyBorder="1"/>
    <xf numFmtId="2" fontId="4" fillId="0" borderId="31" xfId="0" applyNumberFormat="1" applyFont="1" applyFill="1" applyBorder="1"/>
    <xf numFmtId="2" fontId="4" fillId="0" borderId="31" xfId="0" applyNumberFormat="1" applyFont="1" applyBorder="1"/>
    <xf numFmtId="10" fontId="4" fillId="0" borderId="31" xfId="4" applyNumberFormat="1" applyFont="1" applyBorder="1"/>
    <xf numFmtId="164" fontId="4" fillId="0" borderId="31" xfId="0" applyNumberFormat="1" applyFont="1" applyBorder="1"/>
    <xf numFmtId="2" fontId="4" fillId="0" borderId="31" xfId="2" applyNumberFormat="1" applyFont="1" applyBorder="1"/>
    <xf numFmtId="10" fontId="4" fillId="0" borderId="0" xfId="4" applyNumberFormat="1" applyFont="1" applyFill="1" applyBorder="1" applyAlignment="1">
      <alignment horizontal="center" vertical="center"/>
    </xf>
    <xf numFmtId="10" fontId="4" fillId="6" borderId="31" xfId="4" applyNumberFormat="1" applyFont="1" applyFill="1" applyBorder="1"/>
    <xf numFmtId="167" fontId="6" fillId="6" borderId="31" xfId="0" applyNumberFormat="1" applyFont="1" applyFill="1" applyBorder="1"/>
    <xf numFmtId="169" fontId="6" fillId="6" borderId="31" xfId="0" applyNumberFormat="1" applyFont="1" applyFill="1" applyBorder="1"/>
    <xf numFmtId="0" fontId="18" fillId="6" borderId="31" xfId="0" applyFont="1" applyFill="1" applyBorder="1" applyAlignment="1">
      <alignment horizontal="center"/>
    </xf>
    <xf numFmtId="0" fontId="18" fillId="4" borderId="41" xfId="0" applyFont="1" applyFill="1" applyBorder="1" applyAlignment="1">
      <alignment horizontal="center" vertical="center" wrapText="1"/>
    </xf>
    <xf numFmtId="9" fontId="2" fillId="4" borderId="41" xfId="0" applyNumberFormat="1" applyFont="1" applyFill="1" applyBorder="1" applyAlignment="1">
      <alignment horizontal="center"/>
    </xf>
    <xf numFmtId="9" fontId="2" fillId="4" borderId="22" xfId="0" applyNumberFormat="1" applyFont="1" applyFill="1" applyBorder="1" applyAlignment="1">
      <alignment horizontal="center"/>
    </xf>
    <xf numFmtId="9" fontId="2" fillId="4" borderId="10" xfId="0" applyNumberFormat="1" applyFont="1" applyFill="1" applyBorder="1" applyAlignment="1">
      <alignment horizontal="center"/>
    </xf>
    <xf numFmtId="9" fontId="2" fillId="4" borderId="11" xfId="0" applyNumberFormat="1" applyFont="1" applyFill="1" applyBorder="1" applyAlignment="1">
      <alignment horizontal="center"/>
    </xf>
    <xf numFmtId="2" fontId="16" fillId="4" borderId="11" xfId="0" applyNumberFormat="1" applyFont="1" applyFill="1" applyBorder="1" applyAlignment="1">
      <alignment horizontal="center"/>
    </xf>
    <xf numFmtId="2" fontId="16" fillId="4" borderId="17" xfId="0" applyNumberFormat="1" applyFont="1" applyFill="1" applyBorder="1" applyAlignment="1">
      <alignment horizontal="center"/>
    </xf>
    <xf numFmtId="0" fontId="19" fillId="4" borderId="42" xfId="0" applyFont="1" applyFill="1" applyBorder="1" applyAlignment="1">
      <alignment horizontal="center" vertical="center"/>
    </xf>
    <xf numFmtId="9" fontId="2" fillId="4" borderId="57" xfId="0" applyNumberFormat="1" applyFont="1" applyFill="1" applyBorder="1" applyAlignment="1">
      <alignment horizontal="center"/>
    </xf>
    <xf numFmtId="9" fontId="2" fillId="4" borderId="18" xfId="0" applyNumberFormat="1" applyFont="1" applyFill="1" applyBorder="1" applyAlignment="1">
      <alignment horizontal="center"/>
    </xf>
    <xf numFmtId="2" fontId="16" fillId="4" borderId="19" xfId="0" applyNumberFormat="1" applyFont="1" applyFill="1" applyBorder="1" applyAlignment="1">
      <alignment horizontal="center"/>
    </xf>
    <xf numFmtId="2" fontId="16" fillId="4" borderId="21" xfId="0" applyNumberFormat="1" applyFont="1" applyFill="1" applyBorder="1" applyAlignment="1">
      <alignment horizontal="center"/>
    </xf>
    <xf numFmtId="10" fontId="16" fillId="4" borderId="41" xfId="0" applyNumberFormat="1" applyFont="1" applyFill="1" applyBorder="1" applyAlignment="1">
      <alignment horizontal="center"/>
    </xf>
    <xf numFmtId="10" fontId="16" fillId="4" borderId="25" xfId="0" applyNumberFormat="1" applyFont="1" applyFill="1" applyBorder="1" applyAlignment="1">
      <alignment horizontal="center"/>
    </xf>
    <xf numFmtId="9" fontId="2" fillId="4" borderId="30" xfId="0" applyNumberFormat="1" applyFont="1" applyFill="1" applyBorder="1" applyAlignment="1">
      <alignment horizontal="center"/>
    </xf>
    <xf numFmtId="3" fontId="4" fillId="6" borderId="31" xfId="2" applyNumberFormat="1" applyFont="1" applyFill="1" applyBorder="1" applyAlignment="1">
      <alignment horizontal="center"/>
    </xf>
    <xf numFmtId="10" fontId="4" fillId="0" borderId="31" xfId="2" applyNumberFormat="1" applyFont="1" applyBorder="1" applyAlignment="1">
      <alignment horizontal="center"/>
    </xf>
    <xf numFmtId="0" fontId="4" fillId="0" borderId="27" xfId="2" applyFont="1" applyBorder="1" applyAlignment="1"/>
    <xf numFmtId="0" fontId="4" fillId="0" borderId="28" xfId="2" applyFont="1" applyBorder="1" applyAlignment="1">
      <alignment horizontal="center"/>
    </xf>
    <xf numFmtId="0" fontId="6" fillId="0" borderId="58" xfId="2" applyFont="1" applyBorder="1"/>
    <xf numFmtId="164" fontId="4" fillId="0" borderId="59" xfId="2" applyNumberFormat="1" applyFont="1" applyBorder="1" applyAlignment="1">
      <alignment horizontal="center"/>
    </xf>
    <xf numFmtId="3" fontId="4" fillId="6" borderId="33" xfId="2" applyNumberFormat="1" applyFont="1" applyFill="1" applyBorder="1" applyAlignment="1">
      <alignment horizontal="center"/>
    </xf>
    <xf numFmtId="10" fontId="4" fillId="0" borderId="33" xfId="2" applyNumberFormat="1" applyFont="1" applyBorder="1" applyAlignment="1">
      <alignment horizontal="center"/>
    </xf>
    <xf numFmtId="164" fontId="4" fillId="0" borderId="34" xfId="2" applyNumberFormat="1" applyFont="1" applyBorder="1" applyAlignment="1">
      <alignment horizontal="center"/>
    </xf>
    <xf numFmtId="164" fontId="4" fillId="0" borderId="0" xfId="2" applyNumberFormat="1" applyFont="1" applyFill="1"/>
    <xf numFmtId="169" fontId="2" fillId="0" borderId="0" xfId="2" applyNumberFormat="1"/>
    <xf numFmtId="0" fontId="23" fillId="0" borderId="0" xfId="0" applyFont="1" applyFill="1" applyAlignment="1">
      <alignment vertical="center"/>
    </xf>
    <xf numFmtId="0" fontId="3" fillId="8" borderId="0" xfId="2" applyFont="1" applyFill="1"/>
    <xf numFmtId="2" fontId="4" fillId="8" borderId="31" xfId="0" applyNumberFormat="1" applyFont="1" applyFill="1" applyBorder="1"/>
    <xf numFmtId="0" fontId="17" fillId="8" borderId="20" xfId="0" applyFont="1" applyFill="1" applyBorder="1" applyAlignment="1" applyProtection="1">
      <alignment horizontal="center" vertical="center"/>
      <protection locked="0"/>
    </xf>
    <xf numFmtId="15" fontId="15" fillId="8" borderId="20" xfId="0" applyNumberFormat="1" applyFont="1" applyFill="1" applyBorder="1" applyAlignment="1" applyProtection="1">
      <alignment horizontal="center" vertical="center"/>
      <protection locked="0"/>
    </xf>
    <xf numFmtId="17" fontId="15" fillId="8" borderId="20" xfId="0" applyNumberFormat="1" applyFont="1" applyFill="1" applyBorder="1" applyAlignment="1" applyProtection="1">
      <alignment vertical="center"/>
      <protection locked="0"/>
    </xf>
    <xf numFmtId="0" fontId="19" fillId="8" borderId="8" xfId="0" applyFont="1" applyFill="1" applyBorder="1" applyAlignment="1" applyProtection="1">
      <alignment horizontal="center" vertical="center"/>
    </xf>
    <xf numFmtId="0" fontId="2" fillId="0" borderId="0" xfId="2" applyFill="1" applyBorder="1"/>
    <xf numFmtId="44" fontId="4" fillId="0" borderId="0" xfId="14" applyFont="1" applyFill="1" applyBorder="1" applyAlignment="1"/>
    <xf numFmtId="9" fontId="18" fillId="4" borderId="32" xfId="16" applyNumberFormat="1" applyFont="1" applyFill="1" applyBorder="1" applyAlignment="1">
      <alignment horizontal="center"/>
    </xf>
    <xf numFmtId="9" fontId="18" fillId="4" borderId="33" xfId="16" applyNumberFormat="1" applyFont="1" applyFill="1" applyBorder="1" applyAlignment="1">
      <alignment horizontal="center"/>
    </xf>
    <xf numFmtId="9" fontId="18" fillId="4" borderId="34" xfId="16" applyNumberFormat="1" applyFont="1" applyFill="1" applyBorder="1" applyAlignment="1">
      <alignment horizontal="center"/>
    </xf>
    <xf numFmtId="169" fontId="16" fillId="4" borderId="22" xfId="4" applyNumberFormat="1" applyFont="1" applyFill="1" applyBorder="1" applyAlignment="1">
      <alignment horizontal="center"/>
    </xf>
    <xf numFmtId="169" fontId="16" fillId="4" borderId="11" xfId="4" applyNumberFormat="1" applyFont="1" applyFill="1" applyBorder="1" applyAlignment="1">
      <alignment horizontal="center"/>
    </xf>
    <xf numFmtId="169" fontId="19" fillId="4" borderId="1" xfId="4" applyNumberFormat="1" applyFont="1" applyFill="1" applyBorder="1" applyAlignment="1">
      <alignment horizontal="center"/>
    </xf>
    <xf numFmtId="169" fontId="19" fillId="4" borderId="10" xfId="4" applyNumberFormat="1" applyFont="1" applyFill="1" applyBorder="1" applyAlignment="1">
      <alignment horizontal="center"/>
    </xf>
    <xf numFmtId="9" fontId="18" fillId="4" borderId="57" xfId="0" applyNumberFormat="1" applyFont="1" applyFill="1" applyBorder="1" applyAlignment="1">
      <alignment horizontal="center"/>
    </xf>
    <xf numFmtId="9" fontId="18" fillId="4" borderId="18" xfId="0" applyNumberFormat="1" applyFont="1" applyFill="1" applyBorder="1" applyAlignment="1">
      <alignment horizontal="center"/>
    </xf>
    <xf numFmtId="10" fontId="19" fillId="4" borderId="22" xfId="0" applyNumberFormat="1" applyFont="1" applyFill="1" applyBorder="1" applyAlignment="1">
      <alignment horizontal="center"/>
    </xf>
    <xf numFmtId="2" fontId="19" fillId="4" borderId="11" xfId="0" applyNumberFormat="1" applyFont="1" applyFill="1" applyBorder="1" applyAlignment="1">
      <alignment horizontal="center"/>
    </xf>
    <xf numFmtId="10" fontId="19" fillId="4" borderId="24" xfId="0" applyNumberFormat="1" applyFont="1" applyFill="1" applyBorder="1" applyAlignment="1">
      <alignment horizontal="center"/>
    </xf>
    <xf numFmtId="2" fontId="19" fillId="4" borderId="17" xfId="0" applyNumberFormat="1" applyFont="1" applyFill="1" applyBorder="1" applyAlignment="1">
      <alignment horizontal="center"/>
    </xf>
    <xf numFmtId="169" fontId="19" fillId="4" borderId="5" xfId="4" applyNumberFormat="1" applyFont="1" applyFill="1" applyBorder="1" applyAlignment="1">
      <alignment horizontal="center"/>
    </xf>
    <xf numFmtId="169" fontId="16" fillId="4" borderId="5" xfId="4" applyNumberFormat="1" applyFont="1" applyFill="1" applyBorder="1" applyAlignment="1">
      <alignment horizontal="center"/>
    </xf>
    <xf numFmtId="0" fontId="0" fillId="0" borderId="0" xfId="0" applyFill="1" applyBorder="1"/>
    <xf numFmtId="8" fontId="0" fillId="0" borderId="0" xfId="0" applyNumberFormat="1" applyFill="1" applyBorder="1"/>
    <xf numFmtId="0" fontId="24" fillId="0" borderId="0" xfId="0" applyFont="1" applyFill="1" applyBorder="1" applyAlignment="1"/>
    <xf numFmtId="164" fontId="24" fillId="0" borderId="0" xfId="15" applyFont="1" applyFill="1" applyBorder="1" applyAlignment="1"/>
    <xf numFmtId="0" fontId="18" fillId="6" borderId="31" xfId="2" applyFont="1" applyFill="1" applyBorder="1" applyAlignment="1">
      <alignment horizontal="center" vertical="center"/>
    </xf>
    <xf numFmtId="0" fontId="5" fillId="8" borderId="2" xfId="2" applyFont="1" applyFill="1" applyBorder="1" applyAlignment="1">
      <alignment horizontal="center" vertical="center" wrapText="1"/>
    </xf>
    <xf numFmtId="0" fontId="5" fillId="8" borderId="3" xfId="2" applyFont="1" applyFill="1" applyBorder="1" applyAlignment="1">
      <alignment horizontal="center" vertical="center" wrapText="1"/>
    </xf>
    <xf numFmtId="0" fontId="5" fillId="8" borderId="4" xfId="2" applyFont="1" applyFill="1" applyBorder="1" applyAlignment="1">
      <alignment horizontal="center" vertical="center" wrapText="1"/>
    </xf>
    <xf numFmtId="0" fontId="4" fillId="0" borderId="31" xfId="2" applyFont="1" applyFill="1" applyBorder="1" applyAlignment="1"/>
    <xf numFmtId="0" fontId="4" fillId="0" borderId="1" xfId="2" applyFont="1" applyFill="1" applyBorder="1" applyAlignment="1"/>
    <xf numFmtId="0" fontId="4" fillId="0" borderId="5" xfId="2" applyFont="1" applyFill="1" applyBorder="1" applyAlignment="1"/>
    <xf numFmtId="0" fontId="4" fillId="0" borderId="31" xfId="2" applyFont="1" applyBorder="1" applyAlignment="1">
      <alignment horizontal="left" vertical="top"/>
    </xf>
    <xf numFmtId="0" fontId="4" fillId="2" borderId="31" xfId="2" applyFont="1" applyFill="1" applyBorder="1" applyAlignment="1">
      <alignment horizontal="center" vertical="center" wrapText="1"/>
    </xf>
    <xf numFmtId="0" fontId="4" fillId="0" borderId="28" xfId="2" applyFont="1" applyBorder="1" applyAlignment="1">
      <alignment horizontal="center"/>
    </xf>
    <xf numFmtId="0" fontId="4" fillId="0" borderId="29" xfId="2" applyFont="1" applyBorder="1" applyAlignment="1">
      <alignment horizontal="center"/>
    </xf>
    <xf numFmtId="0" fontId="4" fillId="6" borderId="31" xfId="2" applyFont="1" applyFill="1" applyBorder="1" applyAlignment="1"/>
    <xf numFmtId="0" fontId="4" fillId="0" borderId="47" xfId="2" applyFont="1" applyFill="1" applyBorder="1" applyAlignment="1">
      <alignment vertical="top"/>
    </xf>
    <xf numFmtId="0" fontId="4" fillId="0" borderId="3" xfId="2" applyFont="1" applyFill="1" applyBorder="1" applyAlignment="1">
      <alignment vertical="top"/>
    </xf>
    <xf numFmtId="0" fontId="4" fillId="0" borderId="48" xfId="2" applyFont="1" applyFill="1" applyBorder="1" applyAlignment="1">
      <alignment vertical="top"/>
    </xf>
    <xf numFmtId="0" fontId="5" fillId="6" borderId="31" xfId="2" applyFont="1" applyFill="1" applyBorder="1" applyAlignment="1">
      <alignment horizontal="center" vertical="center"/>
    </xf>
    <xf numFmtId="0" fontId="5" fillId="6" borderId="31" xfId="2" applyFont="1" applyFill="1" applyBorder="1" applyAlignment="1">
      <alignment horizontal="center" vertical="center" wrapText="1"/>
    </xf>
    <xf numFmtId="0" fontId="5" fillId="0" borderId="31" xfId="2" applyFont="1" applyBorder="1" applyAlignment="1">
      <alignment horizontal="left"/>
    </xf>
    <xf numFmtId="0" fontId="4" fillId="3" borderId="31" xfId="2" applyFont="1" applyFill="1" applyBorder="1" applyAlignment="1">
      <alignment horizontal="center" vertical="center" wrapText="1"/>
    </xf>
    <xf numFmtId="0" fontId="2" fillId="7" borderId="0" xfId="2" applyFont="1" applyFill="1" applyAlignment="1">
      <alignment horizontal="center"/>
    </xf>
    <xf numFmtId="0" fontId="2" fillId="7" borderId="9" xfId="2" applyFont="1" applyFill="1" applyBorder="1" applyAlignment="1">
      <alignment horizontal="center"/>
    </xf>
    <xf numFmtId="0" fontId="2" fillId="0" borderId="0" xfId="2" applyAlignment="1">
      <alignment horizontal="center"/>
    </xf>
    <xf numFmtId="0" fontId="2" fillId="0" borderId="9" xfId="2" applyBorder="1" applyAlignment="1">
      <alignment horizontal="center"/>
    </xf>
    <xf numFmtId="0" fontId="5" fillId="0" borderId="31" xfId="2" applyFont="1" applyBorder="1" applyAlignment="1"/>
    <xf numFmtId="0" fontId="2" fillId="4" borderId="23" xfId="0" applyFont="1" applyFill="1" applyBorder="1" applyAlignment="1" applyProtection="1">
      <alignment wrapText="1"/>
    </xf>
    <xf numFmtId="0" fontId="0" fillId="0" borderId="23" xfId="0" applyBorder="1" applyAlignment="1">
      <alignment wrapText="1"/>
    </xf>
    <xf numFmtId="0" fontId="18" fillId="4" borderId="30"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7" xfId="0" applyFont="1" applyFill="1" applyBorder="1" applyAlignment="1">
      <alignment horizontal="center"/>
    </xf>
    <xf numFmtId="0" fontId="18" fillId="4" borderId="51" xfId="0" applyFont="1" applyFill="1" applyBorder="1" applyAlignment="1">
      <alignment horizontal="center"/>
    </xf>
    <xf numFmtId="0" fontId="18" fillId="4" borderId="28" xfId="0" applyFont="1" applyFill="1" applyBorder="1" applyAlignment="1">
      <alignment horizontal="center"/>
    </xf>
    <xf numFmtId="0" fontId="18" fillId="4" borderId="53" xfId="0" applyFont="1" applyFill="1" applyBorder="1" applyAlignment="1">
      <alignment horizontal="center"/>
    </xf>
    <xf numFmtId="0" fontId="18" fillId="4" borderId="29" xfId="0" applyFont="1" applyFill="1" applyBorder="1" applyAlignment="1">
      <alignment horizontal="center"/>
    </xf>
    <xf numFmtId="0" fontId="18" fillId="4" borderId="60" xfId="16" applyFont="1" applyFill="1" applyBorder="1" applyAlignment="1">
      <alignment horizontal="center"/>
    </xf>
    <xf numFmtId="0" fontId="18" fillId="4" borderId="61" xfId="16" applyFont="1" applyFill="1" applyBorder="1" applyAlignment="1">
      <alignment horizontal="center"/>
    </xf>
    <xf numFmtId="0" fontId="18" fillId="4" borderId="62" xfId="16" applyFont="1" applyFill="1" applyBorder="1" applyAlignment="1">
      <alignment horizontal="center"/>
    </xf>
    <xf numFmtId="0" fontId="12" fillId="4" borderId="35" xfId="0" applyFont="1" applyFill="1" applyBorder="1" applyAlignment="1" applyProtection="1">
      <alignment horizontal="center" vertical="center"/>
    </xf>
    <xf numFmtId="0" fontId="12" fillId="4" borderId="36" xfId="0" applyFont="1" applyFill="1" applyBorder="1" applyAlignment="1" applyProtection="1">
      <alignment horizontal="center" vertical="center"/>
    </xf>
    <xf numFmtId="0" fontId="12" fillId="4" borderId="37" xfId="0" applyFont="1" applyFill="1" applyBorder="1" applyAlignment="1" applyProtection="1">
      <alignment horizontal="center" vertical="center"/>
    </xf>
    <xf numFmtId="0" fontId="15" fillId="8" borderId="8" xfId="0" applyFont="1" applyFill="1" applyBorder="1" applyAlignment="1" applyProtection="1">
      <alignment horizontal="center" vertical="center"/>
      <protection locked="0"/>
    </xf>
    <xf numFmtId="0" fontId="15" fillId="8" borderId="0" xfId="0" applyFont="1" applyFill="1" applyBorder="1" applyAlignment="1" applyProtection="1">
      <alignment horizontal="center" vertical="center"/>
      <protection locked="0"/>
    </xf>
    <xf numFmtId="0" fontId="15" fillId="8" borderId="19" xfId="0" applyFont="1" applyFill="1" applyBorder="1" applyAlignment="1" applyProtection="1">
      <alignment horizontal="center" vertical="center"/>
      <protection locked="0"/>
    </xf>
    <xf numFmtId="17" fontId="19" fillId="8" borderId="8" xfId="0" applyNumberFormat="1" applyFont="1" applyFill="1" applyBorder="1" applyAlignment="1" applyProtection="1">
      <alignment horizontal="center" vertical="center"/>
      <protection locked="0"/>
    </xf>
    <xf numFmtId="0" fontId="19" fillId="8" borderId="0" xfId="0" applyNumberFormat="1" applyFont="1" applyFill="1" applyBorder="1" applyAlignment="1" applyProtection="1">
      <alignment horizontal="center" vertical="center"/>
      <protection locked="0"/>
    </xf>
    <xf numFmtId="0" fontId="19" fillId="8" borderId="19" xfId="0" applyNumberFormat="1" applyFont="1" applyFill="1" applyBorder="1" applyAlignment="1" applyProtection="1">
      <alignment horizontal="center" vertical="center"/>
      <protection locked="0"/>
    </xf>
    <xf numFmtId="0" fontId="17" fillId="8" borderId="8"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8" borderId="12" xfId="0" applyFont="1" applyFill="1" applyBorder="1" applyAlignment="1" applyProtection="1">
      <alignment horizontal="center" vertical="center" wrapText="1"/>
      <protection locked="0"/>
    </xf>
    <xf numFmtId="0" fontId="17" fillId="8" borderId="21" xfId="0" applyFont="1" applyFill="1" applyBorder="1" applyAlignment="1" applyProtection="1">
      <alignment horizontal="center" vertical="center" wrapText="1"/>
      <protection locked="0"/>
    </xf>
    <xf numFmtId="15" fontId="16" fillId="4" borderId="20" xfId="0" applyNumberFormat="1" applyFont="1" applyFill="1" applyBorder="1" applyAlignment="1" applyProtection="1">
      <alignment horizontal="center" vertical="center"/>
      <protection locked="0"/>
    </xf>
    <xf numFmtId="15" fontId="16" fillId="4" borderId="12" xfId="0" applyNumberFormat="1" applyFont="1" applyFill="1" applyBorder="1" applyAlignment="1" applyProtection="1">
      <alignment horizontal="center" vertical="center"/>
      <protection locked="0"/>
    </xf>
    <xf numFmtId="15" fontId="16" fillId="4" borderId="21" xfId="0" applyNumberFormat="1" applyFont="1" applyFill="1" applyBorder="1" applyAlignment="1" applyProtection="1">
      <alignment horizontal="center" vertical="center"/>
      <protection locked="0"/>
    </xf>
    <xf numFmtId="9" fontId="18" fillId="4" borderId="55" xfId="0" applyNumberFormat="1" applyFont="1" applyFill="1" applyBorder="1" applyAlignment="1">
      <alignment horizontal="center"/>
    </xf>
    <xf numFmtId="9" fontId="18" fillId="4" borderId="52" xfId="0" applyNumberFormat="1" applyFont="1" applyFill="1" applyBorder="1" applyAlignment="1">
      <alignment horizontal="center"/>
    </xf>
    <xf numFmtId="9" fontId="18" fillId="4" borderId="54" xfId="0" applyNumberFormat="1" applyFont="1" applyFill="1" applyBorder="1" applyAlignment="1">
      <alignment horizontal="center"/>
    </xf>
    <xf numFmtId="9" fontId="18" fillId="4" borderId="56" xfId="0" applyNumberFormat="1" applyFont="1" applyFill="1" applyBorder="1" applyAlignment="1">
      <alignment horizontal="center"/>
    </xf>
    <xf numFmtId="0" fontId="15" fillId="4" borderId="8"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4" borderId="19" xfId="0" applyFont="1" applyFill="1" applyBorder="1" applyAlignment="1" applyProtection="1">
      <alignment horizontal="center" vertical="center"/>
      <protection locked="0"/>
    </xf>
    <xf numFmtId="17" fontId="19" fillId="4" borderId="8" xfId="0" applyNumberFormat="1" applyFont="1" applyFill="1" applyBorder="1" applyAlignment="1" applyProtection="1">
      <alignment horizontal="center" vertical="center"/>
      <protection locked="0"/>
    </xf>
    <xf numFmtId="0" fontId="19" fillId="4" borderId="0" xfId="0" applyNumberFormat="1" applyFont="1" applyFill="1" applyBorder="1" applyAlignment="1" applyProtection="1">
      <alignment horizontal="center" vertical="center"/>
      <protection locked="0"/>
    </xf>
    <xf numFmtId="0" fontId="19" fillId="4" borderId="19" xfId="0" applyNumberFormat="1"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wrapText="1"/>
      <protection locked="0"/>
    </xf>
    <xf numFmtId="0" fontId="17" fillId="4" borderId="0" xfId="0" applyFont="1" applyFill="1" applyBorder="1" applyAlignment="1" applyProtection="1">
      <alignment horizontal="center" vertical="center" wrapText="1"/>
      <protection locked="0"/>
    </xf>
    <xf numFmtId="0" fontId="17" fillId="4" borderId="19"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21" xfId="0" applyFont="1" applyFill="1" applyBorder="1" applyAlignment="1" applyProtection="1">
      <alignment horizontal="center" vertical="center" wrapText="1"/>
      <protection locked="0"/>
    </xf>
  </cellXfs>
  <cellStyles count="17">
    <cellStyle name="Millares" xfId="6" builtinId="3"/>
    <cellStyle name="Millares 2" xfId="7" xr:uid="{00000000-0005-0000-0000-000001000000}"/>
    <cellStyle name="Millares 3" xfId="13" xr:uid="{00000000-0005-0000-0000-000002000000}"/>
    <cellStyle name="Millares 4" xfId="11" xr:uid="{00000000-0005-0000-0000-000003000000}"/>
    <cellStyle name="Moneda" xfId="14" builtinId="4"/>
    <cellStyle name="Moneda 2" xfId="3" xr:uid="{00000000-0005-0000-0000-000005000000}"/>
    <cellStyle name="Moneda 3" xfId="8" xr:uid="{00000000-0005-0000-0000-000006000000}"/>
    <cellStyle name="Moneda 4" xfId="15" xr:uid="{00000000-0005-0000-0000-000007000000}"/>
    <cellStyle name="Normal" xfId="0" builtinId="0"/>
    <cellStyle name="Normal 2" xfId="2" xr:uid="{00000000-0005-0000-0000-000009000000}"/>
    <cellStyle name="Normal 3" xfId="12" xr:uid="{00000000-0005-0000-0000-00000A000000}"/>
    <cellStyle name="Normal 4" xfId="10" xr:uid="{00000000-0005-0000-0000-00000B000000}"/>
    <cellStyle name="Normal 4 2" xfId="16" xr:uid="{00000000-0005-0000-0000-00000C000000}"/>
    <cellStyle name="Porcentaje" xfId="1" builtinId="5"/>
    <cellStyle name="Porcentaje 2" xfId="4" xr:uid="{00000000-0005-0000-0000-00000E000000}"/>
    <cellStyle name="Porcentaje 3" xfId="5" xr:uid="{00000000-0005-0000-0000-00000F000000}"/>
    <cellStyle name="Porcentaje 4"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1168400</xdr:colOff>
      <xdr:row>1</xdr:row>
      <xdr:rowOff>152400</xdr:rowOff>
    </xdr:from>
    <xdr:to>
      <xdr:col>11</xdr:col>
      <xdr:colOff>728980</xdr:colOff>
      <xdr:row>2</xdr:row>
      <xdr:rowOff>37465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330200"/>
          <a:ext cx="2049780" cy="4819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521970</xdr:rowOff>
    </xdr:from>
    <xdr:to>
      <xdr:col>2</xdr:col>
      <xdr:colOff>624840</xdr:colOff>
      <xdr:row>2</xdr:row>
      <xdr:rowOff>257175</xdr:rowOff>
    </xdr:to>
    <xdr:grpSp>
      <xdr:nvGrpSpPr>
        <xdr:cNvPr id="3" name="Group 9">
          <a:extLst>
            <a:ext uri="{FF2B5EF4-FFF2-40B4-BE49-F238E27FC236}">
              <a16:creationId xmlns:a16="http://schemas.microsoft.com/office/drawing/2014/main" id="{00000000-0008-0000-0A00-000003000000}"/>
            </a:ext>
          </a:extLst>
        </xdr:cNvPr>
        <xdr:cNvGrpSpPr>
          <a:grpSpLocks noChangeAspect="1"/>
        </xdr:cNvGrpSpPr>
      </xdr:nvGrpSpPr>
      <xdr:grpSpPr bwMode="auto">
        <a:xfrm>
          <a:off x="148590" y="69342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0B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B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521970</xdr:rowOff>
    </xdr:from>
    <xdr:to>
      <xdr:col>2</xdr:col>
      <xdr:colOff>624840</xdr:colOff>
      <xdr:row>2</xdr:row>
      <xdr:rowOff>257175</xdr:rowOff>
    </xdr:to>
    <xdr:grpSp>
      <xdr:nvGrpSpPr>
        <xdr:cNvPr id="3" name="Group 9">
          <a:extLst>
            <a:ext uri="{FF2B5EF4-FFF2-40B4-BE49-F238E27FC236}">
              <a16:creationId xmlns:a16="http://schemas.microsoft.com/office/drawing/2014/main" id="{00000000-0008-0000-0C00-000003000000}"/>
            </a:ext>
          </a:extLst>
        </xdr:cNvPr>
        <xdr:cNvGrpSpPr>
          <a:grpSpLocks noChangeAspect="1"/>
        </xdr:cNvGrpSpPr>
      </xdr:nvGrpSpPr>
      <xdr:grpSpPr bwMode="auto">
        <a:xfrm>
          <a:off x="148590" y="69342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C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512445</xdr:rowOff>
    </xdr:from>
    <xdr:to>
      <xdr:col>2</xdr:col>
      <xdr:colOff>624840</xdr:colOff>
      <xdr:row>2</xdr:row>
      <xdr:rowOff>247650</xdr:rowOff>
    </xdr:to>
    <xdr:grpSp>
      <xdr:nvGrpSpPr>
        <xdr:cNvPr id="3" name="Group 9">
          <a:extLst>
            <a:ext uri="{FF2B5EF4-FFF2-40B4-BE49-F238E27FC236}">
              <a16:creationId xmlns:a16="http://schemas.microsoft.com/office/drawing/2014/main" id="{00000000-0008-0000-0D00-000003000000}"/>
            </a:ext>
          </a:extLst>
        </xdr:cNvPr>
        <xdr:cNvGrpSpPr>
          <a:grpSpLocks noChangeAspect="1"/>
        </xdr:cNvGrpSpPr>
      </xdr:nvGrpSpPr>
      <xdr:grpSpPr bwMode="auto">
        <a:xfrm>
          <a:off x="148590" y="6838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D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512445</xdr:rowOff>
    </xdr:from>
    <xdr:to>
      <xdr:col>2</xdr:col>
      <xdr:colOff>624840</xdr:colOff>
      <xdr:row>2</xdr:row>
      <xdr:rowOff>247650</xdr:rowOff>
    </xdr:to>
    <xdr:grpSp>
      <xdr:nvGrpSpPr>
        <xdr:cNvPr id="3" name="Group 9">
          <a:extLst>
            <a:ext uri="{FF2B5EF4-FFF2-40B4-BE49-F238E27FC236}">
              <a16:creationId xmlns:a16="http://schemas.microsoft.com/office/drawing/2014/main" id="{00000000-0008-0000-0E00-000003000000}"/>
            </a:ext>
          </a:extLst>
        </xdr:cNvPr>
        <xdr:cNvGrpSpPr>
          <a:grpSpLocks noChangeAspect="1"/>
        </xdr:cNvGrpSpPr>
      </xdr:nvGrpSpPr>
      <xdr:grpSpPr bwMode="auto">
        <a:xfrm>
          <a:off x="148590" y="6838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E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0F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F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14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14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5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5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6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6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6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6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7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7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7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7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7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2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8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8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9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9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9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9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9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9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A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A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A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A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A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B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B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B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B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B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C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C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C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C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C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D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D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D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D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D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D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E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E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F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F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F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F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F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F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20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20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2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20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20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2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21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21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21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21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21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3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4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60960</xdr:colOff>
      <xdr:row>1</xdr:row>
      <xdr:rowOff>241935</xdr:rowOff>
    </xdr:from>
    <xdr:to>
      <xdr:col>8</xdr:col>
      <xdr:colOff>870585</xdr:colOff>
      <xdr:row>2</xdr:row>
      <xdr:rowOff>108585</xdr:rowOff>
    </xdr:to>
    <xdr:pic>
      <xdr:nvPicPr>
        <xdr:cNvPr id="8" name="7 Imagen">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2385" y="413385"/>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2</xdr:row>
      <xdr:rowOff>0</xdr:rowOff>
    </xdr:from>
    <xdr:to>
      <xdr:col>2</xdr:col>
      <xdr:colOff>708660</xdr:colOff>
      <xdr:row>3</xdr:row>
      <xdr:rowOff>0</xdr:rowOff>
    </xdr:to>
    <xdr:grpSp>
      <xdr:nvGrpSpPr>
        <xdr:cNvPr id="3" name="Group 9">
          <a:extLst>
            <a:ext uri="{FF2B5EF4-FFF2-40B4-BE49-F238E27FC236}">
              <a16:creationId xmlns:a16="http://schemas.microsoft.com/office/drawing/2014/main" id="{00000000-0008-0000-0500-000003000000}"/>
            </a:ext>
          </a:extLst>
        </xdr:cNvPr>
        <xdr:cNvGrpSpPr>
          <a:grpSpLocks noChangeAspect="1"/>
        </xdr:cNvGrpSpPr>
      </xdr:nvGrpSpPr>
      <xdr:grpSpPr bwMode="auto">
        <a:xfrm>
          <a:off x="232410" y="762000"/>
          <a:ext cx="3638550" cy="409575"/>
          <a:chOff x="2281" y="1905"/>
          <a:chExt cx="10736" cy="1260"/>
        </a:xfrm>
      </xdr:grpSpPr>
      <xdr:sp macro="" textlink="">
        <xdr:nvSpPr>
          <xdr:cNvPr id="4" name="AutoShape 10">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2</xdr:row>
      <xdr:rowOff>188595</xdr:rowOff>
    </xdr:to>
    <xdr:grpSp>
      <xdr:nvGrpSpPr>
        <xdr:cNvPr id="3" name="Group 9">
          <a:extLst>
            <a:ext uri="{FF2B5EF4-FFF2-40B4-BE49-F238E27FC236}">
              <a16:creationId xmlns:a16="http://schemas.microsoft.com/office/drawing/2014/main" id="{00000000-0008-0000-0600-000003000000}"/>
            </a:ext>
          </a:extLst>
        </xdr:cNvPr>
        <xdr:cNvGrpSpPr>
          <a:grpSpLocks noChangeAspect="1"/>
        </xdr:cNvGrpSpPr>
      </xdr:nvGrpSpPr>
      <xdr:grpSpPr bwMode="auto">
        <a:xfrm>
          <a:off x="148590" y="360045"/>
          <a:ext cx="3638550" cy="590550"/>
          <a:chOff x="2281" y="1905"/>
          <a:chExt cx="10736" cy="1260"/>
        </a:xfrm>
      </xdr:grpSpPr>
      <xdr:sp macro="" textlink="">
        <xdr:nvSpPr>
          <xdr:cNvPr id="4" name="AutoShape 10">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1130300</xdr:colOff>
      <xdr:row>1</xdr:row>
      <xdr:rowOff>177800</xdr:rowOff>
    </xdr:from>
    <xdr:to>
      <xdr:col>11</xdr:col>
      <xdr:colOff>690880</xdr:colOff>
      <xdr:row>2</xdr:row>
      <xdr:rowOff>62865</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1500" y="355600"/>
          <a:ext cx="2049780" cy="4819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550545</xdr:rowOff>
    </xdr:from>
    <xdr:to>
      <xdr:col>2</xdr:col>
      <xdr:colOff>624840</xdr:colOff>
      <xdr:row>2</xdr:row>
      <xdr:rowOff>285750</xdr:rowOff>
    </xdr:to>
    <xdr:grpSp>
      <xdr:nvGrpSpPr>
        <xdr:cNvPr id="3" name="Group 9">
          <a:extLst>
            <a:ext uri="{FF2B5EF4-FFF2-40B4-BE49-F238E27FC236}">
              <a16:creationId xmlns:a16="http://schemas.microsoft.com/office/drawing/2014/main" id="{00000000-0008-0000-0800-000003000000}"/>
            </a:ext>
          </a:extLst>
        </xdr:cNvPr>
        <xdr:cNvGrpSpPr>
          <a:grpSpLocks noChangeAspect="1"/>
        </xdr:cNvGrpSpPr>
      </xdr:nvGrpSpPr>
      <xdr:grpSpPr bwMode="auto">
        <a:xfrm>
          <a:off x="148590" y="7219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531495</xdr:rowOff>
    </xdr:from>
    <xdr:to>
      <xdr:col>2</xdr:col>
      <xdr:colOff>624840</xdr:colOff>
      <xdr:row>2</xdr:row>
      <xdr:rowOff>266700</xdr:rowOff>
    </xdr:to>
    <xdr:grpSp>
      <xdr:nvGrpSpPr>
        <xdr:cNvPr id="3" name="Group 9">
          <a:extLst>
            <a:ext uri="{FF2B5EF4-FFF2-40B4-BE49-F238E27FC236}">
              <a16:creationId xmlns:a16="http://schemas.microsoft.com/office/drawing/2014/main" id="{00000000-0008-0000-0900-000003000000}"/>
            </a:ext>
          </a:extLst>
        </xdr:cNvPr>
        <xdr:cNvGrpSpPr>
          <a:grpSpLocks noChangeAspect="1"/>
        </xdr:cNvGrpSpPr>
      </xdr:nvGrpSpPr>
      <xdr:grpSpPr bwMode="auto">
        <a:xfrm>
          <a:off x="148590" y="70294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6"/>
  <sheetViews>
    <sheetView tabSelected="1" zoomScale="80" zoomScaleNormal="80" workbookViewId="0">
      <selection activeCell="G5" sqref="G5"/>
    </sheetView>
  </sheetViews>
  <sheetFormatPr baseColWidth="10" defaultColWidth="11.42578125" defaultRowHeight="15" x14ac:dyDescent="0.25"/>
  <cols>
    <col min="1" max="1" width="39.5703125" style="2" bestFit="1" customWidth="1"/>
    <col min="2" max="2" width="11.42578125" style="2"/>
    <col min="3" max="3" width="16.28515625" style="2" customWidth="1"/>
    <col min="4" max="4" width="20" style="3" customWidth="1"/>
    <col min="5" max="5" width="10.7109375" style="2" customWidth="1"/>
    <col min="6" max="6" width="16.42578125" style="2" bestFit="1" customWidth="1"/>
    <col min="7" max="7" width="10.7109375" style="2" customWidth="1"/>
    <col min="8" max="9" width="13" style="2" customWidth="1"/>
    <col min="10" max="11" width="18.28515625" style="2" customWidth="1"/>
    <col min="12" max="12" width="18.28515625" style="2" hidden="1" customWidth="1"/>
    <col min="13" max="13" width="17.28515625" style="2" bestFit="1" customWidth="1"/>
    <col min="14" max="14" width="11.42578125" style="2" customWidth="1"/>
    <col min="15" max="15" width="17.28515625" style="2" bestFit="1" customWidth="1"/>
    <col min="16" max="16" width="16.85546875" style="2" bestFit="1" customWidth="1"/>
    <col min="17" max="17" width="22.140625" style="2" bestFit="1" customWidth="1"/>
    <col min="18" max="18" width="16.5703125" style="2" bestFit="1" customWidth="1"/>
    <col min="19" max="19" width="22.140625" style="2" bestFit="1" customWidth="1"/>
    <col min="20" max="16384" width="11.42578125" style="2"/>
  </cols>
  <sheetData>
    <row r="1" spans="1:12" ht="18.75" x14ac:dyDescent="0.3">
      <c r="A1" s="200" t="s">
        <v>144</v>
      </c>
    </row>
    <row r="2" spans="1:12" ht="19.5" thickBot="1" x14ac:dyDescent="0.35">
      <c r="A2" s="200" t="s">
        <v>145</v>
      </c>
    </row>
    <row r="3" spans="1:12" ht="63" customHeight="1" thickBot="1" x14ac:dyDescent="0.3">
      <c r="A3" s="155" t="s">
        <v>0</v>
      </c>
      <c r="B3" s="228" t="s">
        <v>143</v>
      </c>
      <c r="C3" s="229"/>
      <c r="D3" s="230"/>
      <c r="E3" s="4"/>
      <c r="G3" s="4"/>
      <c r="H3" s="4"/>
      <c r="J3" s="4"/>
      <c r="K3" s="4"/>
      <c r="L3" s="4"/>
    </row>
    <row r="4" spans="1:12" x14ac:dyDescent="0.25">
      <c r="A4" s="5"/>
      <c r="B4" s="5"/>
      <c r="C4" s="5"/>
      <c r="D4" s="6"/>
      <c r="E4" s="4"/>
      <c r="G4" s="4"/>
      <c r="H4" s="4"/>
    </row>
    <row r="5" spans="1:12" x14ac:dyDescent="0.25">
      <c r="A5" s="231" t="s">
        <v>20</v>
      </c>
      <c r="B5" s="231"/>
      <c r="C5" s="231"/>
      <c r="D5" s="144"/>
      <c r="E5" s="5"/>
      <c r="F5" s="141"/>
      <c r="G5" s="19"/>
      <c r="H5" s="10"/>
    </row>
    <row r="6" spans="1:12" x14ac:dyDescent="0.25">
      <c r="A6" s="238"/>
      <c r="B6" s="238"/>
      <c r="C6" s="238"/>
      <c r="D6" s="145"/>
      <c r="E6" s="149"/>
      <c r="F6" s="198"/>
      <c r="H6" s="152"/>
    </row>
    <row r="7" spans="1:12" x14ac:dyDescent="0.25">
      <c r="A7" s="238"/>
      <c r="B7" s="238"/>
      <c r="C7" s="238"/>
      <c r="D7" s="145"/>
      <c r="E7" s="149"/>
      <c r="F7" s="198"/>
      <c r="H7" s="153"/>
    </row>
    <row r="8" spans="1:12" x14ac:dyDescent="0.25">
      <c r="A8" s="238" t="s">
        <v>127</v>
      </c>
      <c r="B8" s="238"/>
      <c r="C8" s="238"/>
      <c r="D8" s="145"/>
      <c r="E8" s="149"/>
      <c r="H8" s="153"/>
      <c r="L8" s="153"/>
    </row>
    <row r="9" spans="1:12" ht="15.75" thickBot="1" x14ac:dyDescent="0.3">
      <c r="A9" s="120"/>
      <c r="B9" s="120"/>
      <c r="C9" s="120"/>
      <c r="D9" s="121"/>
      <c r="E9" s="5"/>
      <c r="L9" s="153"/>
    </row>
    <row r="10" spans="1:12" ht="15.75" thickBot="1" x14ac:dyDescent="0.3">
      <c r="A10" s="239" t="s">
        <v>69</v>
      </c>
      <c r="B10" s="240"/>
      <c r="C10" s="241"/>
      <c r="D10" s="132">
        <f>+D5+D6+D7+D8</f>
        <v>0</v>
      </c>
      <c r="E10" s="5"/>
    </row>
    <row r="11" spans="1:12" ht="15.75" thickBot="1" x14ac:dyDescent="0.3">
      <c r="A11" s="5"/>
      <c r="B11" s="122"/>
      <c r="C11" s="5"/>
      <c r="D11" s="6"/>
      <c r="E11" s="5"/>
    </row>
    <row r="12" spans="1:12" ht="15.75" thickBot="1" x14ac:dyDescent="0.3">
      <c r="A12" s="146" t="s">
        <v>128</v>
      </c>
      <c r="B12" s="147"/>
      <c r="C12" s="7"/>
      <c r="D12" s="8">
        <f>+($D$5)*C12</f>
        <v>0</v>
      </c>
      <c r="E12" s="5"/>
      <c r="F12" s="5"/>
      <c r="G12" s="4"/>
      <c r="H12" s="4"/>
    </row>
    <row r="13" spans="1:12" ht="15.75" thickBot="1" x14ac:dyDescent="0.3">
      <c r="A13" s="5"/>
      <c r="B13" s="5"/>
      <c r="C13" s="5"/>
      <c r="D13" s="6"/>
      <c r="E13" s="5"/>
      <c r="F13" s="5"/>
      <c r="G13" s="4"/>
      <c r="H13" s="122"/>
      <c r="I13" s="206"/>
      <c r="J13" s="140"/>
      <c r="K13" s="143"/>
      <c r="L13" s="143"/>
    </row>
    <row r="14" spans="1:12" ht="15.75" thickBot="1" x14ac:dyDescent="0.3">
      <c r="A14" s="232" t="s">
        <v>1</v>
      </c>
      <c r="B14" s="233"/>
      <c r="C14" s="233"/>
      <c r="D14" s="132">
        <f>+D10-D12</f>
        <v>0</v>
      </c>
      <c r="E14" s="5"/>
      <c r="F14" s="5"/>
      <c r="G14" s="4"/>
      <c r="H14" s="122"/>
      <c r="I14" s="206"/>
      <c r="J14" s="140"/>
      <c r="K14" s="142"/>
      <c r="L14" s="142"/>
    </row>
    <row r="15" spans="1:12" ht="15.75" thickBot="1" x14ac:dyDescent="0.3">
      <c r="A15" s="4"/>
      <c r="B15" s="4"/>
      <c r="C15" s="4"/>
      <c r="D15" s="9"/>
      <c r="E15" s="5"/>
      <c r="F15" s="5"/>
      <c r="G15" s="4"/>
      <c r="H15" s="122"/>
      <c r="I15" s="122"/>
      <c r="J15" s="207"/>
      <c r="K15" s="142"/>
      <c r="L15" s="142"/>
    </row>
    <row r="16" spans="1:12" x14ac:dyDescent="0.25">
      <c r="A16" s="190" t="s">
        <v>2</v>
      </c>
      <c r="B16" s="191" t="s">
        <v>3</v>
      </c>
      <c r="C16" s="236"/>
      <c r="D16" s="237"/>
      <c r="E16" s="5"/>
      <c r="F16" s="5"/>
      <c r="G16" s="4"/>
      <c r="H16" s="206"/>
      <c r="I16" s="206"/>
      <c r="J16" s="206"/>
      <c r="K16" s="4"/>
      <c r="L16" s="4"/>
    </row>
    <row r="17" spans="1:15" x14ac:dyDescent="0.25">
      <c r="A17" s="192" t="s">
        <v>133</v>
      </c>
      <c r="B17" s="188"/>
      <c r="C17" s="189" t="e">
        <f t="shared" ref="C17:C22" si="0">+B17/SUM($B$17:$B$24)</f>
        <v>#DIV/0!</v>
      </c>
      <c r="D17" s="193"/>
      <c r="E17" s="5"/>
      <c r="F17" s="5"/>
      <c r="G17" s="4"/>
      <c r="K17" s="4"/>
      <c r="L17" s="4"/>
    </row>
    <row r="18" spans="1:15" x14ac:dyDescent="0.25">
      <c r="A18" s="192" t="s">
        <v>134</v>
      </c>
      <c r="B18" s="188"/>
      <c r="C18" s="189" t="e">
        <f t="shared" si="0"/>
        <v>#DIV/0!</v>
      </c>
      <c r="D18" s="193"/>
      <c r="E18" s="5"/>
      <c r="F18" s="5"/>
      <c r="G18" s="4"/>
      <c r="K18" s="4"/>
      <c r="L18" s="4"/>
    </row>
    <row r="19" spans="1:15" x14ac:dyDescent="0.25">
      <c r="A19" s="192" t="s">
        <v>135</v>
      </c>
      <c r="B19" s="188"/>
      <c r="C19" s="189" t="e">
        <f t="shared" si="0"/>
        <v>#DIV/0!</v>
      </c>
      <c r="D19" s="193"/>
      <c r="E19" s="5"/>
      <c r="F19" s="5"/>
      <c r="G19" s="4"/>
      <c r="K19" s="4"/>
      <c r="L19" s="4"/>
    </row>
    <row r="20" spans="1:15" x14ac:dyDescent="0.25">
      <c r="A20" s="192" t="s">
        <v>136</v>
      </c>
      <c r="B20" s="188"/>
      <c r="C20" s="189" t="e">
        <f t="shared" si="0"/>
        <v>#DIV/0!</v>
      </c>
      <c r="D20" s="193"/>
      <c r="E20" s="5"/>
      <c r="F20" s="197"/>
      <c r="G20" s="4"/>
      <c r="K20" s="4"/>
      <c r="L20" s="4"/>
    </row>
    <row r="21" spans="1:15" x14ac:dyDescent="0.25">
      <c r="A21" s="192" t="s">
        <v>137</v>
      </c>
      <c r="B21" s="188"/>
      <c r="C21" s="189" t="e">
        <f t="shared" si="0"/>
        <v>#DIV/0!</v>
      </c>
      <c r="D21" s="193"/>
      <c r="E21" s="5"/>
      <c r="F21" s="5"/>
      <c r="G21" s="4"/>
      <c r="L21" s="4"/>
    </row>
    <row r="22" spans="1:15" x14ac:dyDescent="0.25">
      <c r="A22" s="192" t="s">
        <v>138</v>
      </c>
      <c r="B22" s="188"/>
      <c r="C22" s="189" t="e">
        <f t="shared" si="0"/>
        <v>#DIV/0!</v>
      </c>
      <c r="D22" s="193"/>
      <c r="E22" s="5"/>
      <c r="F22" s="5"/>
      <c r="G22" s="4"/>
      <c r="L22" s="4"/>
    </row>
    <row r="23" spans="1:15" x14ac:dyDescent="0.25">
      <c r="A23" s="192" t="s">
        <v>139</v>
      </c>
      <c r="B23" s="188"/>
      <c r="C23" s="189" t="e">
        <f>+B23/SUM($B$17:$B$24)</f>
        <v>#DIV/0!</v>
      </c>
      <c r="D23" s="193"/>
      <c r="E23" s="5"/>
      <c r="F23" s="5"/>
      <c r="G23" s="4"/>
      <c r="L23" s="4"/>
    </row>
    <row r="24" spans="1:15" ht="15.75" thickBot="1" x14ac:dyDescent="0.3">
      <c r="A24" s="192" t="s">
        <v>140</v>
      </c>
      <c r="B24" s="194"/>
      <c r="C24" s="195" t="e">
        <f>+B24/SUM($B$17:$B$24)</f>
        <v>#DIV/0!</v>
      </c>
      <c r="D24" s="196"/>
      <c r="E24" s="5"/>
      <c r="F24" s="5"/>
      <c r="G24" s="4"/>
      <c r="L24" s="4"/>
    </row>
    <row r="25" spans="1:15" customFormat="1" ht="15.75" thickBot="1" x14ac:dyDescent="0.3">
      <c r="B25" s="1"/>
      <c r="C25" s="1"/>
      <c r="F25" s="5"/>
    </row>
    <row r="26" spans="1:15" ht="15.75" thickBot="1" x14ac:dyDescent="0.3">
      <c r="A26" s="129" t="s">
        <v>4</v>
      </c>
      <c r="B26" s="133">
        <f>+SUM(B17:B24)</f>
        <v>0</v>
      </c>
      <c r="C26" s="134" t="e">
        <f>+SUM(C17:C24)</f>
        <v>#DIV/0!</v>
      </c>
      <c r="D26" s="135">
        <f>SUM(D17:D24)</f>
        <v>0</v>
      </c>
      <c r="E26" s="14"/>
      <c r="F26" s="5"/>
      <c r="N26"/>
    </row>
    <row r="27" spans="1:15" x14ac:dyDescent="0.25">
      <c r="A27" s="4"/>
      <c r="B27" s="4"/>
      <c r="C27" s="4"/>
      <c r="D27" s="9"/>
      <c r="N27"/>
    </row>
    <row r="28" spans="1:15" x14ac:dyDescent="0.25">
      <c r="A28" s="234" t="s">
        <v>5</v>
      </c>
      <c r="B28" s="234"/>
      <c r="C28" s="234"/>
      <c r="D28" s="235" t="s">
        <v>6</v>
      </c>
      <c r="E28" s="245" t="s">
        <v>7</v>
      </c>
      <c r="F28" s="245" t="s">
        <v>112</v>
      </c>
      <c r="G28" s="245" t="s">
        <v>8</v>
      </c>
      <c r="H28" s="245" t="s">
        <v>9</v>
      </c>
      <c r="I28" s="245" t="s">
        <v>10</v>
      </c>
      <c r="J28" s="245" t="s">
        <v>11</v>
      </c>
      <c r="K28" s="245" t="s">
        <v>12</v>
      </c>
      <c r="L28" s="245" t="s">
        <v>103</v>
      </c>
      <c r="O28"/>
    </row>
    <row r="29" spans="1:15" x14ac:dyDescent="0.25">
      <c r="A29" s="234"/>
      <c r="B29" s="234"/>
      <c r="C29" s="234"/>
      <c r="D29" s="235"/>
      <c r="E29" s="245"/>
      <c r="F29" s="245"/>
      <c r="G29" s="245"/>
      <c r="H29" s="245"/>
      <c r="I29" s="245"/>
      <c r="J29" s="245"/>
      <c r="K29" s="245"/>
      <c r="L29" s="245"/>
      <c r="O29"/>
    </row>
    <row r="30" spans="1:15" x14ac:dyDescent="0.25">
      <c r="A30" s="250" t="s">
        <v>133</v>
      </c>
      <c r="B30" s="250"/>
      <c r="C30" s="16" t="s">
        <v>13</v>
      </c>
      <c r="D30" s="157"/>
      <c r="E30" s="16" t="s">
        <v>13</v>
      </c>
      <c r="F30" s="158"/>
      <c r="G30" s="159"/>
      <c r="H30" s="159"/>
      <c r="I30" s="160"/>
      <c r="J30" s="160"/>
      <c r="K30" s="160"/>
      <c r="L30" s="160"/>
      <c r="O30"/>
    </row>
    <row r="31" spans="1:15" x14ac:dyDescent="0.25">
      <c r="A31" s="161" t="s">
        <v>14</v>
      </c>
      <c r="B31" s="17">
        <v>0.6</v>
      </c>
      <c r="C31" s="156">
        <f>+B17/1000</f>
        <v>0</v>
      </c>
      <c r="D31" s="162" t="e">
        <f>+$D$17*B31/C31</f>
        <v>#DIV/0!</v>
      </c>
      <c r="E31" s="201"/>
      <c r="F31" s="163">
        <v>0</v>
      </c>
      <c r="G31" s="164">
        <f>+F31+E31</f>
        <v>0</v>
      </c>
      <c r="H31" s="165" t="e">
        <f>+E31/C31</f>
        <v>#DIV/0!</v>
      </c>
      <c r="I31" s="165" t="e">
        <f>+G31/C31</f>
        <v>#DIV/0!</v>
      </c>
      <c r="J31" s="166" t="e">
        <f>+E31*D31</f>
        <v>#DIV/0!</v>
      </c>
      <c r="K31" s="166" t="e">
        <f>+G31*D31</f>
        <v>#DIV/0!</v>
      </c>
      <c r="L31" s="166" t="e">
        <f>+J31*(1-$C$12)</f>
        <v>#DIV/0!</v>
      </c>
      <c r="O31"/>
    </row>
    <row r="32" spans="1:15" x14ac:dyDescent="0.25">
      <c r="A32" s="161" t="s">
        <v>15</v>
      </c>
      <c r="B32" s="17">
        <v>0.2</v>
      </c>
      <c r="C32" s="156">
        <f>+C31</f>
        <v>0</v>
      </c>
      <c r="D32" s="162" t="e">
        <f>+$D$17*B32/C32</f>
        <v>#DIV/0!</v>
      </c>
      <c r="E32" s="201"/>
      <c r="F32" s="163">
        <v>0</v>
      </c>
      <c r="G32" s="164">
        <f>+F32+E32</f>
        <v>0</v>
      </c>
      <c r="H32" s="165" t="e">
        <f>+E32/C32</f>
        <v>#DIV/0!</v>
      </c>
      <c r="I32" s="165" t="e">
        <f>+G32/C32</f>
        <v>#DIV/0!</v>
      </c>
      <c r="J32" s="166" t="e">
        <f>+E32*D32</f>
        <v>#DIV/0!</v>
      </c>
      <c r="K32" s="166" t="e">
        <f>+G32*D32</f>
        <v>#DIV/0!</v>
      </c>
      <c r="L32" s="166" t="e">
        <f>+J32*(1-$C$12)</f>
        <v>#DIV/0!</v>
      </c>
      <c r="O32"/>
    </row>
    <row r="33" spans="1:15" x14ac:dyDescent="0.25">
      <c r="A33" s="161" t="s">
        <v>16</v>
      </c>
      <c r="B33" s="17">
        <v>0.1</v>
      </c>
      <c r="C33" s="15">
        <v>0</v>
      </c>
      <c r="D33" s="162" t="e">
        <f>+$D$17*B33/C33</f>
        <v>#DIV/0!</v>
      </c>
      <c r="E33" s="201"/>
      <c r="F33" s="163">
        <v>0</v>
      </c>
      <c r="G33" s="164">
        <f>+F33+E33</f>
        <v>0</v>
      </c>
      <c r="H33" s="165" t="e">
        <f>+E33/C33</f>
        <v>#DIV/0!</v>
      </c>
      <c r="I33" s="165" t="e">
        <f>+G33/C33</f>
        <v>#DIV/0!</v>
      </c>
      <c r="J33" s="166" t="e">
        <f>+E33*D33</f>
        <v>#DIV/0!</v>
      </c>
      <c r="K33" s="166" t="e">
        <f>+G33*D33</f>
        <v>#DIV/0!</v>
      </c>
      <c r="L33" s="166" t="e">
        <f>+J33*(1-$C$12)</f>
        <v>#DIV/0!</v>
      </c>
      <c r="M33" s="4"/>
      <c r="O33"/>
    </row>
    <row r="34" spans="1:15" x14ac:dyDescent="0.25">
      <c r="A34" s="161" t="s">
        <v>17</v>
      </c>
      <c r="B34" s="17">
        <v>0.1</v>
      </c>
      <c r="C34" s="15">
        <v>0</v>
      </c>
      <c r="D34" s="162" t="e">
        <f>+$D$17*B34/C34</f>
        <v>#DIV/0!</v>
      </c>
      <c r="E34" s="201"/>
      <c r="F34" s="163">
        <v>0</v>
      </c>
      <c r="G34" s="164">
        <f>+F34+E34</f>
        <v>0</v>
      </c>
      <c r="H34" s="165" t="e">
        <f>+E34/C34</f>
        <v>#DIV/0!</v>
      </c>
      <c r="I34" s="165" t="e">
        <f>+G34/C34</f>
        <v>#DIV/0!</v>
      </c>
      <c r="J34" s="166" t="e">
        <f>+E34*D34</f>
        <v>#DIV/0!</v>
      </c>
      <c r="K34" s="166" t="e">
        <f>+G34*D34</f>
        <v>#DIV/0!</v>
      </c>
      <c r="L34" s="166" t="e">
        <f>+J34*(1-$C$12)</f>
        <v>#DIV/0!</v>
      </c>
      <c r="M34" s="4"/>
      <c r="O34"/>
    </row>
    <row r="35" spans="1:15" hidden="1" x14ac:dyDescent="0.25">
      <c r="A35" s="244" t="s">
        <v>137</v>
      </c>
      <c r="B35" s="244"/>
      <c r="C35" s="18" t="s">
        <v>13</v>
      </c>
      <c r="D35" s="157"/>
      <c r="E35" s="163"/>
      <c r="F35" s="163"/>
      <c r="G35" s="167"/>
      <c r="H35" s="159"/>
      <c r="I35" s="159"/>
      <c r="J35" s="159"/>
      <c r="K35" s="159"/>
      <c r="L35" s="159"/>
      <c r="M35" s="4"/>
      <c r="O35"/>
    </row>
    <row r="36" spans="1:15" hidden="1" x14ac:dyDescent="0.25">
      <c r="A36" s="161" t="s">
        <v>14</v>
      </c>
      <c r="B36" s="17">
        <v>0.8</v>
      </c>
      <c r="C36" s="156">
        <f>+B21/1000</f>
        <v>0</v>
      </c>
      <c r="D36" s="162" t="e">
        <f>+D21*B36/C36</f>
        <v>#DIV/0!</v>
      </c>
      <c r="E36" s="201"/>
      <c r="F36" s="163">
        <v>0</v>
      </c>
      <c r="G36" s="164">
        <f>+F36+E36</f>
        <v>0</v>
      </c>
      <c r="H36" s="165" t="e">
        <f>+E36/C36</f>
        <v>#DIV/0!</v>
      </c>
      <c r="I36" s="165" t="e">
        <f>+G36/C36</f>
        <v>#DIV/0!</v>
      </c>
      <c r="J36" s="166" t="e">
        <f>+E36*D36</f>
        <v>#DIV/0!</v>
      </c>
      <c r="K36" s="166" t="e">
        <f>+G36*D36</f>
        <v>#DIV/0!</v>
      </c>
      <c r="L36" s="166" t="e">
        <f>+J36*(1-$C$12)</f>
        <v>#DIV/0!</v>
      </c>
      <c r="M36" s="4"/>
      <c r="O36"/>
    </row>
    <row r="37" spans="1:15" hidden="1" x14ac:dyDescent="0.25">
      <c r="A37" s="161" t="s">
        <v>15</v>
      </c>
      <c r="B37" s="17">
        <v>0.1</v>
      </c>
      <c r="C37" s="156">
        <f>+C36</f>
        <v>0</v>
      </c>
      <c r="D37" s="162" t="e">
        <f>+D21*B37/C37</f>
        <v>#DIV/0!</v>
      </c>
      <c r="E37" s="201"/>
      <c r="F37" s="163">
        <v>0</v>
      </c>
      <c r="G37" s="164">
        <f>+F37+E37</f>
        <v>0</v>
      </c>
      <c r="H37" s="165" t="e">
        <f>+E37/C37</f>
        <v>#DIV/0!</v>
      </c>
      <c r="I37" s="165" t="e">
        <f>+G37/C37</f>
        <v>#DIV/0!</v>
      </c>
      <c r="J37" s="166" t="e">
        <f>+E37*D37</f>
        <v>#DIV/0!</v>
      </c>
      <c r="K37" s="166" t="e">
        <f>+G37*D37</f>
        <v>#DIV/0!</v>
      </c>
      <c r="L37" s="166" t="e">
        <f>+J37*(1-$C$12)</f>
        <v>#DIV/0!</v>
      </c>
      <c r="M37" s="4"/>
      <c r="O37"/>
    </row>
    <row r="38" spans="1:15" hidden="1" x14ac:dyDescent="0.25">
      <c r="A38" s="161" t="s">
        <v>16</v>
      </c>
      <c r="B38" s="17">
        <v>0.05</v>
      </c>
      <c r="C38" s="15">
        <v>1</v>
      </c>
      <c r="D38" s="162">
        <f>+D21*B38/C38</f>
        <v>0</v>
      </c>
      <c r="E38" s="201"/>
      <c r="F38" s="163">
        <v>0</v>
      </c>
      <c r="G38" s="164">
        <f>+F38+E38</f>
        <v>0</v>
      </c>
      <c r="H38" s="165">
        <f>+E38/C38</f>
        <v>0</v>
      </c>
      <c r="I38" s="165">
        <f>+G38/C38</f>
        <v>0</v>
      </c>
      <c r="J38" s="166">
        <f>+E38*D38</f>
        <v>0</v>
      </c>
      <c r="K38" s="166">
        <f>+G38*D38</f>
        <v>0</v>
      </c>
      <c r="L38" s="166">
        <f>+J38*(1-$C$12)</f>
        <v>0</v>
      </c>
      <c r="M38" s="4"/>
      <c r="O38"/>
    </row>
    <row r="39" spans="1:15" hidden="1" x14ac:dyDescent="0.25">
      <c r="A39" s="161" t="s">
        <v>17</v>
      </c>
      <c r="B39" s="17">
        <v>0.05</v>
      </c>
      <c r="C39" s="15">
        <v>1</v>
      </c>
      <c r="D39" s="162">
        <f>+D21*B39/C39</f>
        <v>0</v>
      </c>
      <c r="E39" s="201"/>
      <c r="F39" s="163">
        <v>0</v>
      </c>
      <c r="G39" s="164">
        <f>+F39+E39</f>
        <v>0</v>
      </c>
      <c r="H39" s="165">
        <f>+E39/C39</f>
        <v>0</v>
      </c>
      <c r="I39" s="165">
        <f>+G39/C39</f>
        <v>0</v>
      </c>
      <c r="J39" s="166">
        <f>+E39*D39</f>
        <v>0</v>
      </c>
      <c r="K39" s="166">
        <f>+G39*D39</f>
        <v>0</v>
      </c>
      <c r="L39" s="166">
        <f>+J39*(1-$C$12)</f>
        <v>0</v>
      </c>
      <c r="M39" s="4"/>
      <c r="O39"/>
    </row>
    <row r="40" spans="1:15" hidden="1" x14ac:dyDescent="0.25">
      <c r="A40" s="244" t="s">
        <v>138</v>
      </c>
      <c r="B40" s="244"/>
      <c r="C40" s="18" t="s">
        <v>13</v>
      </c>
      <c r="D40" s="157"/>
      <c r="E40" s="163"/>
      <c r="F40" s="163"/>
      <c r="G40" s="167"/>
      <c r="H40" s="159"/>
      <c r="I40" s="159"/>
      <c r="J40" s="159"/>
      <c r="K40" s="159"/>
      <c r="L40" s="159"/>
      <c r="M40" s="4"/>
      <c r="O40"/>
    </row>
    <row r="41" spans="1:15" hidden="1" x14ac:dyDescent="0.25">
      <c r="A41" s="161" t="s">
        <v>14</v>
      </c>
      <c r="B41" s="17">
        <v>0.8</v>
      </c>
      <c r="C41" s="156">
        <f>+B22/1000</f>
        <v>0</v>
      </c>
      <c r="D41" s="162" t="e">
        <f>+D22*B41/C41</f>
        <v>#DIV/0!</v>
      </c>
      <c r="E41" s="201"/>
      <c r="F41" s="163">
        <v>0</v>
      </c>
      <c r="G41" s="164">
        <f>+F41+E41</f>
        <v>0</v>
      </c>
      <c r="H41" s="165" t="e">
        <f>+E41/C41</f>
        <v>#DIV/0!</v>
      </c>
      <c r="I41" s="165" t="e">
        <f>+G41/C41</f>
        <v>#DIV/0!</v>
      </c>
      <c r="J41" s="166" t="e">
        <f>+E41*D41</f>
        <v>#DIV/0!</v>
      </c>
      <c r="K41" s="166" t="e">
        <f>+G41*D41</f>
        <v>#DIV/0!</v>
      </c>
      <c r="L41" s="166" t="e">
        <f>+J41*(1-$C$12)</f>
        <v>#DIV/0!</v>
      </c>
      <c r="M41" s="4"/>
      <c r="O41"/>
    </row>
    <row r="42" spans="1:15" hidden="1" x14ac:dyDescent="0.25">
      <c r="A42" s="161" t="s">
        <v>15</v>
      </c>
      <c r="B42" s="17">
        <v>0.1</v>
      </c>
      <c r="C42" s="156">
        <f>+C41</f>
        <v>0</v>
      </c>
      <c r="D42" s="162" t="e">
        <f>+D22*B42/C42</f>
        <v>#DIV/0!</v>
      </c>
      <c r="E42" s="201"/>
      <c r="F42" s="163">
        <v>0</v>
      </c>
      <c r="G42" s="164">
        <f>+F42+E42</f>
        <v>0</v>
      </c>
      <c r="H42" s="165" t="e">
        <f>+E42/C42</f>
        <v>#DIV/0!</v>
      </c>
      <c r="I42" s="165" t="e">
        <f>+G42/C42</f>
        <v>#DIV/0!</v>
      </c>
      <c r="J42" s="166" t="e">
        <f>+E42*D42</f>
        <v>#DIV/0!</v>
      </c>
      <c r="K42" s="166" t="e">
        <f>+G42*D42</f>
        <v>#DIV/0!</v>
      </c>
      <c r="L42" s="166" t="e">
        <f>+J42*(1-$C$12)</f>
        <v>#DIV/0!</v>
      </c>
      <c r="M42" s="4"/>
      <c r="O42"/>
    </row>
    <row r="43" spans="1:15" hidden="1" x14ac:dyDescent="0.25">
      <c r="A43" s="161" t="s">
        <v>16</v>
      </c>
      <c r="B43" s="17">
        <v>0.05</v>
      </c>
      <c r="C43" s="15">
        <v>1</v>
      </c>
      <c r="D43" s="162">
        <f>+D22*B43/C43</f>
        <v>0</v>
      </c>
      <c r="E43" s="201"/>
      <c r="F43" s="163">
        <v>0</v>
      </c>
      <c r="G43" s="164">
        <f>+F43+E43</f>
        <v>0</v>
      </c>
      <c r="H43" s="165">
        <f>+E43/C43</f>
        <v>0</v>
      </c>
      <c r="I43" s="165">
        <f>+G43/C43</f>
        <v>0</v>
      </c>
      <c r="J43" s="166">
        <f>+E43*D43</f>
        <v>0</v>
      </c>
      <c r="K43" s="166">
        <f>+G43*D43</f>
        <v>0</v>
      </c>
      <c r="L43" s="166">
        <f>+J43*(1-$C$12)</f>
        <v>0</v>
      </c>
      <c r="M43" s="4"/>
      <c r="O43"/>
    </row>
    <row r="44" spans="1:15" hidden="1" x14ac:dyDescent="0.25">
      <c r="A44" s="161" t="s">
        <v>17</v>
      </c>
      <c r="B44" s="17">
        <v>0.05</v>
      </c>
      <c r="C44" s="15">
        <v>1</v>
      </c>
      <c r="D44" s="162">
        <f>+D22*B44/C44</f>
        <v>0</v>
      </c>
      <c r="E44" s="201"/>
      <c r="F44" s="163">
        <v>0</v>
      </c>
      <c r="G44" s="164">
        <f>+F44+E44</f>
        <v>0</v>
      </c>
      <c r="H44" s="165">
        <f>+E44/C44</f>
        <v>0</v>
      </c>
      <c r="I44" s="165">
        <f>+G44/C44</f>
        <v>0</v>
      </c>
      <c r="J44" s="166">
        <f>+E44*D44</f>
        <v>0</v>
      </c>
      <c r="K44" s="166">
        <f>+G44*D44</f>
        <v>0</v>
      </c>
      <c r="L44" s="166">
        <f>+J44*(1-$C$12)</f>
        <v>0</v>
      </c>
      <c r="M44" s="4"/>
      <c r="O44"/>
    </row>
    <row r="45" spans="1:15" hidden="1" x14ac:dyDescent="0.25">
      <c r="A45" s="244" t="s">
        <v>139</v>
      </c>
      <c r="B45" s="244"/>
      <c r="C45" s="18" t="s">
        <v>13</v>
      </c>
      <c r="D45" s="157"/>
      <c r="E45" s="163"/>
      <c r="F45" s="163"/>
      <c r="G45" s="167"/>
      <c r="H45" s="159"/>
      <c r="I45" s="159"/>
      <c r="J45" s="159"/>
      <c r="K45" s="159"/>
      <c r="L45" s="159"/>
      <c r="M45" s="4"/>
      <c r="O45"/>
    </row>
    <row r="46" spans="1:15" hidden="1" x14ac:dyDescent="0.25">
      <c r="A46" s="161" t="s">
        <v>14</v>
      </c>
      <c r="B46" s="17">
        <v>0.8</v>
      </c>
      <c r="C46" s="156">
        <f>+B23/1000</f>
        <v>0</v>
      </c>
      <c r="D46" s="162" t="e">
        <f>+D23*B46/C46</f>
        <v>#DIV/0!</v>
      </c>
      <c r="E46" s="201"/>
      <c r="F46" s="163">
        <v>0</v>
      </c>
      <c r="G46" s="164">
        <f>+F46+E46</f>
        <v>0</v>
      </c>
      <c r="H46" s="165" t="e">
        <f>+E46/C46</f>
        <v>#DIV/0!</v>
      </c>
      <c r="I46" s="165" t="e">
        <f>+G46/C46</f>
        <v>#DIV/0!</v>
      </c>
      <c r="J46" s="166" t="e">
        <f>+E46*D46</f>
        <v>#DIV/0!</v>
      </c>
      <c r="K46" s="166" t="e">
        <f>+G46*D46</f>
        <v>#DIV/0!</v>
      </c>
      <c r="L46" s="166" t="e">
        <f>+J46*(1-$C$12)</f>
        <v>#DIV/0!</v>
      </c>
      <c r="M46" s="4"/>
      <c r="O46"/>
    </row>
    <row r="47" spans="1:15" hidden="1" x14ac:dyDescent="0.25">
      <c r="A47" s="161" t="s">
        <v>15</v>
      </c>
      <c r="B47" s="17">
        <v>0.1</v>
      </c>
      <c r="C47" s="156">
        <f>+C46</f>
        <v>0</v>
      </c>
      <c r="D47" s="162" t="e">
        <f>+D23*B47/C47</f>
        <v>#DIV/0!</v>
      </c>
      <c r="E47" s="201"/>
      <c r="F47" s="163">
        <v>0</v>
      </c>
      <c r="G47" s="164">
        <f>+F47+E47</f>
        <v>0</v>
      </c>
      <c r="H47" s="165" t="e">
        <f>+E47/C47</f>
        <v>#DIV/0!</v>
      </c>
      <c r="I47" s="165" t="e">
        <f>+G47/C47</f>
        <v>#DIV/0!</v>
      </c>
      <c r="J47" s="166" t="e">
        <f>+E47*D47</f>
        <v>#DIV/0!</v>
      </c>
      <c r="K47" s="166" t="e">
        <f>+G47*D47</f>
        <v>#DIV/0!</v>
      </c>
      <c r="L47" s="166" t="e">
        <f>+J47*(1-$C$12)</f>
        <v>#DIV/0!</v>
      </c>
      <c r="M47" s="4"/>
      <c r="O47"/>
    </row>
    <row r="48" spans="1:15" hidden="1" x14ac:dyDescent="0.25">
      <c r="A48" s="161" t="s">
        <v>16</v>
      </c>
      <c r="B48" s="17">
        <v>0.05</v>
      </c>
      <c r="C48" s="15">
        <v>1</v>
      </c>
      <c r="D48" s="162">
        <f>+D23*B48/C48</f>
        <v>0</v>
      </c>
      <c r="E48" s="201"/>
      <c r="F48" s="163">
        <v>0</v>
      </c>
      <c r="G48" s="164">
        <f>+F48+E48</f>
        <v>0</v>
      </c>
      <c r="H48" s="165">
        <f>+E48/C48</f>
        <v>0</v>
      </c>
      <c r="I48" s="165">
        <f>+G48/C48</f>
        <v>0</v>
      </c>
      <c r="J48" s="166">
        <f>+E48*D48</f>
        <v>0</v>
      </c>
      <c r="K48" s="166">
        <f>+G48*D48</f>
        <v>0</v>
      </c>
      <c r="L48" s="166">
        <f>+J48*(1-$C$12)</f>
        <v>0</v>
      </c>
      <c r="M48" s="4"/>
      <c r="O48"/>
    </row>
    <row r="49" spans="1:17" hidden="1" x14ac:dyDescent="0.25">
      <c r="A49" s="161" t="s">
        <v>17</v>
      </c>
      <c r="B49" s="17">
        <v>0.05</v>
      </c>
      <c r="C49" s="15">
        <v>1</v>
      </c>
      <c r="D49" s="162">
        <f>+D23*B49/C49</f>
        <v>0</v>
      </c>
      <c r="E49" s="201"/>
      <c r="F49" s="163">
        <v>0</v>
      </c>
      <c r="G49" s="164">
        <f>+F49+E49</f>
        <v>0</v>
      </c>
      <c r="H49" s="165">
        <f>+E49/C49</f>
        <v>0</v>
      </c>
      <c r="I49" s="165">
        <f>+G49/C49</f>
        <v>0</v>
      </c>
      <c r="J49" s="166">
        <f>+E49*D49</f>
        <v>0</v>
      </c>
      <c r="K49" s="166">
        <f>+G49*D49</f>
        <v>0</v>
      </c>
      <c r="L49" s="166">
        <f>+J49*(1-$C$12)</f>
        <v>0</v>
      </c>
      <c r="M49" s="4"/>
      <c r="O49"/>
    </row>
    <row r="50" spans="1:17" hidden="1" x14ac:dyDescent="0.25">
      <c r="A50" s="244" t="s">
        <v>140</v>
      </c>
      <c r="B50" s="244"/>
      <c r="C50" s="18" t="s">
        <v>13</v>
      </c>
      <c r="D50" s="157"/>
      <c r="E50" s="163"/>
      <c r="F50" s="163"/>
      <c r="G50" s="167"/>
      <c r="H50" s="167"/>
      <c r="I50" s="159"/>
      <c r="J50" s="159"/>
      <c r="K50" s="159"/>
      <c r="L50" s="159"/>
      <c r="M50" s="4"/>
      <c r="O50"/>
    </row>
    <row r="51" spans="1:17" hidden="1" x14ac:dyDescent="0.25">
      <c r="A51" s="161" t="s">
        <v>14</v>
      </c>
      <c r="B51" s="17">
        <v>0.8</v>
      </c>
      <c r="C51" s="156">
        <f>+B24/1000</f>
        <v>0</v>
      </c>
      <c r="D51" s="162" t="e">
        <f>+D24*B51/C51</f>
        <v>#DIV/0!</v>
      </c>
      <c r="E51" s="201"/>
      <c r="F51" s="163">
        <v>0</v>
      </c>
      <c r="G51" s="164">
        <f>+F51+E51</f>
        <v>0</v>
      </c>
      <c r="H51" s="165" t="e">
        <f>+E51/C51</f>
        <v>#DIV/0!</v>
      </c>
      <c r="I51" s="165" t="e">
        <f>+G51/C51</f>
        <v>#DIV/0!</v>
      </c>
      <c r="J51" s="166" t="e">
        <f>+E51*D51</f>
        <v>#DIV/0!</v>
      </c>
      <c r="K51" s="166" t="e">
        <f>+G51*D51</f>
        <v>#DIV/0!</v>
      </c>
      <c r="L51" s="166" t="e">
        <f>+J51*(1-$C$12)</f>
        <v>#DIV/0!</v>
      </c>
      <c r="M51" s="4"/>
      <c r="O51"/>
    </row>
    <row r="52" spans="1:17" hidden="1" x14ac:dyDescent="0.25">
      <c r="A52" s="161" t="s">
        <v>15</v>
      </c>
      <c r="B52" s="17">
        <v>0.1</v>
      </c>
      <c r="C52" s="156">
        <f>+C51</f>
        <v>0</v>
      </c>
      <c r="D52" s="162" t="e">
        <f>+D24*B52/C52</f>
        <v>#DIV/0!</v>
      </c>
      <c r="E52" s="201"/>
      <c r="F52" s="163">
        <v>0</v>
      </c>
      <c r="G52" s="164">
        <f>+F52+E52</f>
        <v>0</v>
      </c>
      <c r="H52" s="165" t="e">
        <f>+E52/C52</f>
        <v>#DIV/0!</v>
      </c>
      <c r="I52" s="165" t="e">
        <f>+G52/C52</f>
        <v>#DIV/0!</v>
      </c>
      <c r="J52" s="166" t="e">
        <f>+E52*D52</f>
        <v>#DIV/0!</v>
      </c>
      <c r="K52" s="166" t="e">
        <f>+G52*D52</f>
        <v>#DIV/0!</v>
      </c>
      <c r="L52" s="166" t="e">
        <f>+J52*(1-$C$12)</f>
        <v>#DIV/0!</v>
      </c>
      <c r="M52" s="4"/>
      <c r="O52"/>
    </row>
    <row r="53" spans="1:17" hidden="1" x14ac:dyDescent="0.25">
      <c r="A53" s="161" t="s">
        <v>16</v>
      </c>
      <c r="B53" s="17">
        <v>0.05</v>
      </c>
      <c r="C53" s="15">
        <v>1</v>
      </c>
      <c r="D53" s="162">
        <f>+D24*B53/C53</f>
        <v>0</v>
      </c>
      <c r="E53" s="201"/>
      <c r="F53" s="163">
        <v>0</v>
      </c>
      <c r="G53" s="164">
        <f>+F53+E53</f>
        <v>0</v>
      </c>
      <c r="H53" s="165">
        <f>+E53/C53</f>
        <v>0</v>
      </c>
      <c r="I53" s="165">
        <f>+G53/C53</f>
        <v>0</v>
      </c>
      <c r="J53" s="166">
        <f>+E53*D53</f>
        <v>0</v>
      </c>
      <c r="K53" s="166">
        <f>+G53*D53</f>
        <v>0</v>
      </c>
      <c r="L53" s="166">
        <f>+J53*(1-$C$12)</f>
        <v>0</v>
      </c>
      <c r="M53" s="4"/>
      <c r="O53"/>
    </row>
    <row r="54" spans="1:17" hidden="1" x14ac:dyDescent="0.25">
      <c r="A54" s="161" t="s">
        <v>17</v>
      </c>
      <c r="B54" s="17">
        <v>0.05</v>
      </c>
      <c r="C54" s="15">
        <v>1</v>
      </c>
      <c r="D54" s="162">
        <f>+D24*B54/C54</f>
        <v>0</v>
      </c>
      <c r="E54" s="201"/>
      <c r="F54" s="163">
        <v>0</v>
      </c>
      <c r="G54" s="164">
        <f>+F54+E54</f>
        <v>0</v>
      </c>
      <c r="H54" s="165">
        <f>+E54/C54</f>
        <v>0</v>
      </c>
      <c r="I54" s="165">
        <f>+G54/C54</f>
        <v>0</v>
      </c>
      <c r="J54" s="166">
        <f>+E54*D54</f>
        <v>0</v>
      </c>
      <c r="K54" s="166">
        <f>+G54*D54</f>
        <v>0</v>
      </c>
      <c r="L54" s="166">
        <f>+J54*(1-$C$12)</f>
        <v>0</v>
      </c>
      <c r="M54" s="4"/>
      <c r="O54"/>
    </row>
    <row r="55" spans="1:17" ht="15.75" thickBot="1" x14ac:dyDescent="0.3">
      <c r="A55" s="11"/>
      <c r="E55" s="131"/>
      <c r="F55" s="131"/>
      <c r="G55" s="130"/>
      <c r="L55" s="12" t="s">
        <v>18</v>
      </c>
      <c r="O55"/>
    </row>
    <row r="56" spans="1:17" ht="15.75" thickBot="1" x14ac:dyDescent="0.3">
      <c r="D56" s="20" t="e">
        <f>SUMPRODUCT($C$31:$C$54,D31:D54)</f>
        <v>#DIV/0!</v>
      </c>
      <c r="E56" s="130"/>
      <c r="F56" s="154"/>
      <c r="G56" s="130"/>
      <c r="H56" s="248" t="s">
        <v>19</v>
      </c>
      <c r="I56" s="249"/>
      <c r="J56" s="13" t="e">
        <f>SUM(J31:J54)</f>
        <v>#DIV/0!</v>
      </c>
      <c r="K56" s="13" t="e">
        <f>SUM(K31:K54)</f>
        <v>#DIV/0!</v>
      </c>
      <c r="L56" s="115" t="e">
        <f>SUM(L31:L54)</f>
        <v>#DIV/0!</v>
      </c>
      <c r="O56"/>
    </row>
    <row r="57" spans="1:17" x14ac:dyDescent="0.25">
      <c r="D57" s="114"/>
      <c r="E57" s="127"/>
      <c r="F57" s="127"/>
      <c r="G57" s="127"/>
      <c r="H57" s="113"/>
      <c r="I57" s="113"/>
      <c r="J57" s="113"/>
      <c r="K57" s="113"/>
      <c r="L57" s="99"/>
      <c r="O57"/>
    </row>
    <row r="58" spans="1:17" x14ac:dyDescent="0.25">
      <c r="A58" s="99"/>
      <c r="C58" s="113"/>
      <c r="D58" s="114"/>
      <c r="E58" s="126"/>
      <c r="F58" s="126"/>
      <c r="G58" s="113"/>
      <c r="H58" s="113"/>
      <c r="I58" s="246" t="s">
        <v>126</v>
      </c>
      <c r="J58" s="247"/>
      <c r="K58" s="108" t="e">
        <f>+K56/D56</f>
        <v>#DIV/0!</v>
      </c>
      <c r="L58" s="113"/>
      <c r="M58" s="113"/>
      <c r="N58" s="113"/>
      <c r="O58"/>
      <c r="P58" s="113"/>
      <c r="Q58" s="113"/>
    </row>
    <row r="59" spans="1:17" x14ac:dyDescent="0.25">
      <c r="A59" s="99"/>
      <c r="C59" s="113"/>
      <c r="D59" s="114"/>
      <c r="E59" s="126"/>
      <c r="F59" s="126"/>
      <c r="G59" s="113"/>
      <c r="H59" s="113"/>
      <c r="I59" s="113"/>
      <c r="J59" s="113"/>
      <c r="K59" s="168"/>
      <c r="L59" s="113"/>
      <c r="M59" s="113"/>
      <c r="N59" s="113"/>
      <c r="O59"/>
      <c r="P59" s="113"/>
      <c r="Q59" s="113"/>
    </row>
    <row r="60" spans="1:17" x14ac:dyDescent="0.25">
      <c r="A60" s="99"/>
      <c r="C60" s="242" t="s">
        <v>114</v>
      </c>
      <c r="D60" s="243" t="s">
        <v>6</v>
      </c>
      <c r="E60" s="243" t="s">
        <v>7</v>
      </c>
      <c r="F60" s="243" t="s">
        <v>112</v>
      </c>
      <c r="G60" s="243" t="s">
        <v>8</v>
      </c>
      <c r="H60" s="243" t="s">
        <v>9</v>
      </c>
      <c r="I60" s="243" t="s">
        <v>10</v>
      </c>
      <c r="J60" s="243" t="s">
        <v>11</v>
      </c>
      <c r="K60" s="243" t="s">
        <v>12</v>
      </c>
      <c r="L60" s="243" t="s">
        <v>103</v>
      </c>
      <c r="M60" s="113"/>
      <c r="N60" s="113"/>
      <c r="O60"/>
      <c r="P60" s="113"/>
      <c r="Q60" s="113"/>
    </row>
    <row r="61" spans="1:17" s="113" customFormat="1" ht="15" customHeight="1" x14ac:dyDescent="0.25">
      <c r="A61" s="116"/>
      <c r="B61" s="116"/>
      <c r="C61" s="242"/>
      <c r="D61" s="243"/>
      <c r="E61" s="243"/>
      <c r="F61" s="243"/>
      <c r="G61" s="243"/>
      <c r="H61" s="243"/>
      <c r="I61" s="243"/>
      <c r="J61" s="243"/>
      <c r="K61" s="243"/>
      <c r="L61" s="243"/>
      <c r="N61"/>
    </row>
    <row r="62" spans="1:17" s="113" customFormat="1" x14ac:dyDescent="0.25">
      <c r="A62" s="227" t="s">
        <v>113</v>
      </c>
      <c r="B62" s="172" t="s">
        <v>59</v>
      </c>
      <c r="C62" s="170" t="e">
        <f>+C31+C41+C46+C51+#REF!+#REF!+#REF!+C36</f>
        <v>#REF!</v>
      </c>
      <c r="D62" s="171" t="e">
        <f>+D31+D41+D46+D51+#REF!+#REF!+#REF!+D36</f>
        <v>#DIV/0!</v>
      </c>
      <c r="E62" s="170" t="e">
        <f>+E31+E41+E46+E51+#REF!+#REF!+#REF!+E36</f>
        <v>#REF!</v>
      </c>
      <c r="F62" s="170" t="e">
        <f>+F31+F41+F46+F51+#REF!+#REF!+#REF!+F36</f>
        <v>#REF!</v>
      </c>
      <c r="G62" s="170" t="e">
        <f>+G31+G41+G46+G51+#REF!+#REF!+#REF!+G36</f>
        <v>#REF!</v>
      </c>
      <c r="H62" s="169" t="e">
        <f>+E62/C62</f>
        <v>#REF!</v>
      </c>
      <c r="I62" s="169" t="e">
        <f>+G62/C62</f>
        <v>#REF!</v>
      </c>
      <c r="J62" s="171" t="e">
        <f>+J31+J41+J46+J51+#REF!+#REF!+#REF!+J36</f>
        <v>#DIV/0!</v>
      </c>
      <c r="K62" s="171" t="e">
        <f>+K31+K41+K46+K51+#REF!+#REF!+#REF!+K36</f>
        <v>#DIV/0!</v>
      </c>
      <c r="L62" s="171" t="e">
        <f>+L31+L41+L46+L51+#REF!+#REF!+#REF!+L36</f>
        <v>#DIV/0!</v>
      </c>
      <c r="O62"/>
    </row>
    <row r="63" spans="1:17" s="113" customFormat="1" x14ac:dyDescent="0.25">
      <c r="A63" s="227"/>
      <c r="B63" s="172" t="s">
        <v>60</v>
      </c>
      <c r="C63" s="170" t="e">
        <f>+C32+C42+C47+C52+#REF!+#REF!+#REF!+C37</f>
        <v>#REF!</v>
      </c>
      <c r="D63" s="171" t="e">
        <f>+D32+D42+D47+D52+#REF!+#REF!+#REF!+D37</f>
        <v>#DIV/0!</v>
      </c>
      <c r="E63" s="170" t="e">
        <f>+E32+E42+E47+E52+#REF!+#REF!+#REF!+E37</f>
        <v>#REF!</v>
      </c>
      <c r="F63" s="170" t="e">
        <f>+F32+F42+F47+F52+#REF!+#REF!+#REF!+F37</f>
        <v>#REF!</v>
      </c>
      <c r="G63" s="170" t="e">
        <f>+G32+G42+G47+G52+#REF!+#REF!+#REF!+G37</f>
        <v>#REF!</v>
      </c>
      <c r="H63" s="169" t="e">
        <f>+E63/C63</f>
        <v>#REF!</v>
      </c>
      <c r="I63" s="169" t="e">
        <f>+G63/C63</f>
        <v>#REF!</v>
      </c>
      <c r="J63" s="171" t="e">
        <f>+J32+J42+J47+J52+#REF!+#REF!+#REF!+J37</f>
        <v>#DIV/0!</v>
      </c>
      <c r="K63" s="171" t="e">
        <f>+K32+K42+K47+K52+#REF!+#REF!+#REF!+K37</f>
        <v>#DIV/0!</v>
      </c>
      <c r="L63" s="171" t="e">
        <f>+L32+L42+L47+L52+#REF!+#REF!+#REF!+L37</f>
        <v>#DIV/0!</v>
      </c>
      <c r="O63"/>
    </row>
    <row r="64" spans="1:17" s="113" customFormat="1" x14ac:dyDescent="0.25">
      <c r="A64" s="227"/>
      <c r="B64" s="172" t="s">
        <v>61</v>
      </c>
      <c r="C64" s="170" t="e">
        <f>+C33+C43+C48+C53+#REF!+#REF!+#REF!+C38</f>
        <v>#REF!</v>
      </c>
      <c r="D64" s="171" t="e">
        <f>+D33+D43+D48+D53+#REF!+#REF!+#REF!+D38</f>
        <v>#DIV/0!</v>
      </c>
      <c r="E64" s="170" t="e">
        <f>+E33+E43+E48+E53+#REF!+#REF!+#REF!+E38</f>
        <v>#REF!</v>
      </c>
      <c r="F64" s="170" t="e">
        <f>+F33+F43+F48+F53+#REF!+#REF!+#REF!+F38</f>
        <v>#REF!</v>
      </c>
      <c r="G64" s="170" t="e">
        <f>+G33+G43+G48+G53+#REF!+#REF!+#REF!+G38</f>
        <v>#REF!</v>
      </c>
      <c r="H64" s="169" t="e">
        <f>+E64/C64</f>
        <v>#REF!</v>
      </c>
      <c r="I64" s="169" t="e">
        <f>+G64/C64</f>
        <v>#REF!</v>
      </c>
      <c r="J64" s="171" t="e">
        <f>+J33+J43+J48+J53+#REF!+#REF!+#REF!+J38</f>
        <v>#DIV/0!</v>
      </c>
      <c r="K64" s="171" t="e">
        <f>+K33+K43+K48+K53+#REF!+#REF!+#REF!+K38</f>
        <v>#DIV/0!</v>
      </c>
      <c r="L64" s="171" t="e">
        <f>+L33+L43+L48+L53+#REF!+#REF!+#REF!+L38</f>
        <v>#DIV/0!</v>
      </c>
      <c r="O64"/>
    </row>
    <row r="65" spans="1:16" s="113" customFormat="1" x14ac:dyDescent="0.25">
      <c r="A65" s="227"/>
      <c r="B65" s="172" t="s">
        <v>62</v>
      </c>
      <c r="C65" s="170" t="e">
        <f>+C34+C44+C49+C54+#REF!+#REF!+#REF!+C39</f>
        <v>#REF!</v>
      </c>
      <c r="D65" s="171" t="e">
        <f>+D34+D44+D49+D54+#REF!+#REF!+#REF!+D39</f>
        <v>#DIV/0!</v>
      </c>
      <c r="E65" s="170" t="e">
        <f>+E34+E44+E49+E54+#REF!+#REF!+#REF!+E39</f>
        <v>#REF!</v>
      </c>
      <c r="F65" s="170" t="e">
        <f>+F34+F44+F49+F54+#REF!+#REF!+#REF!+F39</f>
        <v>#REF!</v>
      </c>
      <c r="G65" s="170" t="e">
        <f>+G34+G44+G49+G54+#REF!+#REF!+#REF!+G39</f>
        <v>#REF!</v>
      </c>
      <c r="H65" s="169" t="e">
        <f>+E65/C65</f>
        <v>#REF!</v>
      </c>
      <c r="I65" s="169" t="e">
        <f>+G65/C65</f>
        <v>#REF!</v>
      </c>
      <c r="J65" s="171" t="e">
        <f>+J34+J44+J49+J54+#REF!+#REF!+#REF!+J39</f>
        <v>#DIV/0!</v>
      </c>
      <c r="K65" s="171" t="e">
        <f>+K34+K44+K49+K54+#REF!+#REF!+#REF!+K39</f>
        <v>#DIV/0!</v>
      </c>
      <c r="L65" s="171" t="e">
        <f>+L34+L44+L49+L54+#REF!+#REF!+#REF!+L39</f>
        <v>#DIV/0!</v>
      </c>
      <c r="O65"/>
    </row>
    <row r="66" spans="1:16" s="100" customFormat="1" x14ac:dyDescent="0.25">
      <c r="A66" s="113"/>
      <c r="B66" s="113"/>
      <c r="C66" s="113"/>
      <c r="D66" s="99"/>
      <c r="E66" s="113"/>
      <c r="F66" s="113"/>
      <c r="G66" s="113"/>
      <c r="H66" s="113"/>
      <c r="I66" s="99"/>
      <c r="J66" s="113"/>
      <c r="K66" s="113"/>
      <c r="L66" s="113"/>
      <c r="M66" s="113"/>
      <c r="N66"/>
      <c r="O66" s="113"/>
      <c r="P66" s="113"/>
    </row>
    <row r="67" spans="1:16" s="116" customFormat="1" x14ac:dyDescent="0.25">
      <c r="A67" s="113"/>
      <c r="B67" s="113"/>
      <c r="C67" s="113"/>
      <c r="D67" s="114"/>
      <c r="E67" s="124"/>
      <c r="F67" s="113"/>
      <c r="G67" s="113"/>
      <c r="H67" s="123"/>
      <c r="I67" s="113"/>
      <c r="J67" s="114"/>
      <c r="K67" s="148"/>
      <c r="L67" s="113"/>
      <c r="M67" s="113"/>
      <c r="N67"/>
      <c r="O67" s="113"/>
      <c r="P67" s="113"/>
    </row>
    <row r="68" spans="1:16" s="116" customFormat="1" x14ac:dyDescent="0.25">
      <c r="A68" s="113"/>
      <c r="B68" s="113"/>
      <c r="C68" s="113"/>
      <c r="D68" s="114"/>
      <c r="E68" s="124"/>
      <c r="F68" s="113"/>
      <c r="G68" s="113"/>
      <c r="H68" s="113"/>
      <c r="I68" s="148"/>
      <c r="J68" s="114"/>
      <c r="K68" s="113"/>
      <c r="L68" s="113"/>
      <c r="M68" s="113"/>
      <c r="N68"/>
      <c r="O68" s="113"/>
      <c r="P68" s="113"/>
    </row>
    <row r="69" spans="1:16" x14ac:dyDescent="0.25">
      <c r="D69" s="150"/>
      <c r="E69" s="151"/>
      <c r="F69" s="151"/>
      <c r="G69" s="151"/>
      <c r="H69" s="151"/>
      <c r="I69" s="151"/>
      <c r="J69" s="151"/>
      <c r="K69" s="151"/>
      <c r="L69" s="151"/>
    </row>
    <row r="70" spans="1:16" x14ac:dyDescent="0.25">
      <c r="F70" s="151"/>
      <c r="G70" s="151"/>
      <c r="H70" s="151"/>
      <c r="I70" s="151"/>
      <c r="J70" s="151"/>
      <c r="K70" s="151"/>
    </row>
    <row r="71" spans="1:16" x14ac:dyDescent="0.25">
      <c r="F71" s="151"/>
      <c r="G71" s="151"/>
      <c r="H71" s="151"/>
      <c r="I71" s="151"/>
      <c r="J71" s="151"/>
      <c r="K71" s="151"/>
    </row>
    <row r="72" spans="1:16" x14ac:dyDescent="0.25">
      <c r="F72" s="151"/>
      <c r="G72" s="151"/>
      <c r="H72" s="151"/>
      <c r="I72" s="151"/>
      <c r="J72" s="151"/>
      <c r="K72" s="151"/>
    </row>
    <row r="73" spans="1:16" x14ac:dyDescent="0.25">
      <c r="F73" s="151"/>
      <c r="G73" s="151"/>
      <c r="H73" s="151"/>
      <c r="I73" s="151"/>
      <c r="J73" s="151"/>
      <c r="K73" s="151"/>
    </row>
    <row r="74" spans="1:16" x14ac:dyDescent="0.25">
      <c r="F74" s="151"/>
      <c r="G74" s="151"/>
      <c r="H74" s="151"/>
      <c r="I74" s="151"/>
      <c r="J74" s="151"/>
      <c r="K74" s="151"/>
    </row>
    <row r="75" spans="1:16" x14ac:dyDescent="0.25">
      <c r="F75" s="151"/>
      <c r="G75" s="151"/>
      <c r="H75" s="151"/>
      <c r="I75" s="151"/>
      <c r="J75" s="151"/>
      <c r="K75" s="151"/>
    </row>
    <row r="76" spans="1:16" x14ac:dyDescent="0.25">
      <c r="F76" s="151"/>
      <c r="G76" s="151"/>
      <c r="H76" s="151"/>
      <c r="I76" s="151"/>
      <c r="J76" s="151"/>
      <c r="K76" s="151"/>
    </row>
  </sheetData>
  <mergeCells count="36">
    <mergeCell ref="A45:B45"/>
    <mergeCell ref="A50:B50"/>
    <mergeCell ref="A30:B30"/>
    <mergeCell ref="G28:G29"/>
    <mergeCell ref="H28:H29"/>
    <mergeCell ref="A40:B40"/>
    <mergeCell ref="A35:B35"/>
    <mergeCell ref="J28:J29"/>
    <mergeCell ref="E28:E29"/>
    <mergeCell ref="F28:F29"/>
    <mergeCell ref="K60:K61"/>
    <mergeCell ref="L60:L61"/>
    <mergeCell ref="K28:K29"/>
    <mergeCell ref="L28:L29"/>
    <mergeCell ref="I58:J58"/>
    <mergeCell ref="E60:E61"/>
    <mergeCell ref="F60:F61"/>
    <mergeCell ref="G60:G61"/>
    <mergeCell ref="H60:H61"/>
    <mergeCell ref="I60:I61"/>
    <mergeCell ref="J60:J61"/>
    <mergeCell ref="H56:I56"/>
    <mergeCell ref="I28:I29"/>
    <mergeCell ref="A62:A65"/>
    <mergeCell ref="B3:D3"/>
    <mergeCell ref="A5:C5"/>
    <mergeCell ref="A14:C14"/>
    <mergeCell ref="A28:C29"/>
    <mergeCell ref="D28:D29"/>
    <mergeCell ref="C16:D16"/>
    <mergeCell ref="A6:C6"/>
    <mergeCell ref="A10:C10"/>
    <mergeCell ref="A7:C7"/>
    <mergeCell ref="A8:C8"/>
    <mergeCell ref="C60:C61"/>
    <mergeCell ref="D60:D61"/>
  </mergeCells>
  <printOptions horizontalCentered="1"/>
  <pageMargins left="0.19685039370078741" right="0.19685039370078741" top="0.39370078740157483" bottom="0.39370078740157483" header="0.31496062992125984" footer="0.31496062992125984"/>
  <pageSetup paperSize="9" scale="45" fitToHeight="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workbookViewId="0">
      <selection activeCell="G9" sqref="G9:I9"/>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43252</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75</v>
      </c>
      <c r="D8" s="292"/>
      <c r="E8" s="292"/>
      <c r="F8" s="293"/>
      <c r="G8" s="112">
        <v>38</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v>0</v>
      </c>
      <c r="G14" s="109" t="e">
        <f t="shared" si="0"/>
        <v>#REF!</v>
      </c>
      <c r="H14" s="110" t="e">
        <f t="shared" si="0"/>
        <v>#REF!</v>
      </c>
      <c r="I14" s="111">
        <f t="shared" si="0"/>
        <v>0</v>
      </c>
      <c r="J14" s="60"/>
      <c r="K14" s="27"/>
    </row>
    <row r="15" spans="1:11" ht="27" customHeight="1" thickBot="1" x14ac:dyDescent="0.3">
      <c r="A15" s="64"/>
      <c r="B15" s="68" t="s">
        <v>40</v>
      </c>
      <c r="C15" s="69">
        <v>0.05</v>
      </c>
      <c r="D15" s="70" t="e">
        <f>(Contrato!#REF!-Contrato!#REF!)/Contrato!#REF!</f>
        <v>#REF!</v>
      </c>
      <c r="E15" s="71" t="e">
        <f>Contrato!#REF!</f>
        <v>#REF!</v>
      </c>
      <c r="F15" s="117">
        <v>0</v>
      </c>
      <c r="G15" s="72" t="e">
        <f t="shared" si="0"/>
        <v>#REF!</v>
      </c>
      <c r="H15" s="73" t="e">
        <f t="shared" si="0"/>
        <v>#REF!</v>
      </c>
      <c r="I15" s="118">
        <f t="shared" si="0"/>
        <v>0</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99</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1"/>
  <sheetViews>
    <sheetView topLeftCell="A7" workbookViewId="0">
      <selection activeCell="B23" sqref="B23"/>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43344</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76</v>
      </c>
      <c r="D8" s="292"/>
      <c r="E8" s="292"/>
      <c r="F8" s="293"/>
      <c r="G8" s="112">
        <v>39</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101</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1"/>
  <sheetViews>
    <sheetView topLeftCell="A10"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77</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107</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horizontalDpi="200" verticalDpi="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1"/>
  <sheetViews>
    <sheetView topLeftCell="A2"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78</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v>0</v>
      </c>
      <c r="G14" s="109" t="e">
        <f t="shared" si="0"/>
        <v>#REF!</v>
      </c>
      <c r="H14" s="110" t="e">
        <f t="shared" si="0"/>
        <v>#REF!</v>
      </c>
      <c r="I14" s="111">
        <f t="shared" si="0"/>
        <v>0</v>
      </c>
      <c r="J14" s="60"/>
      <c r="K14" s="27"/>
    </row>
    <row r="15" spans="1:11" ht="27" customHeight="1" thickBot="1" x14ac:dyDescent="0.3">
      <c r="A15" s="64"/>
      <c r="B15" s="68" t="s">
        <v>40</v>
      </c>
      <c r="C15" s="69">
        <v>0.05</v>
      </c>
      <c r="D15" s="70" t="e">
        <f>(Contrato!#REF!-Contrato!#REF!)/Contrato!#REF!</f>
        <v>#REF!</v>
      </c>
      <c r="E15" s="71" t="e">
        <f>Contrato!#REF!</f>
        <v>#REF!</v>
      </c>
      <c r="F15" s="117">
        <v>0</v>
      </c>
      <c r="G15" s="72" t="e">
        <f t="shared" si="0"/>
        <v>#REF!</v>
      </c>
      <c r="H15" s="73" t="e">
        <f t="shared" si="0"/>
        <v>#REF!</v>
      </c>
      <c r="I15" s="118">
        <f t="shared" si="0"/>
        <v>0</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79</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66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1"/>
  <sheetViews>
    <sheetView topLeftCell="A10"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80</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1"/>
  <sheetViews>
    <sheetView topLeftCell="A10"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81</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125"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22"/>
  <sheetViews>
    <sheetView workbookViewId="0">
      <selection activeCell="A2" sqref="A2"/>
    </sheetView>
  </sheetViews>
  <sheetFormatPr baseColWidth="10" defaultRowHeight="15" x14ac:dyDescent="0.25"/>
  <cols>
    <col min="1" max="1" width="96.140625" style="223" customWidth="1"/>
    <col min="2" max="2" width="17.42578125" style="223" customWidth="1"/>
    <col min="3" max="16384" width="11.42578125" style="223"/>
  </cols>
  <sheetData>
    <row r="2" spans="1:4" x14ac:dyDescent="0.25">
      <c r="A2" s="223" t="s">
        <v>147</v>
      </c>
    </row>
    <row r="3" spans="1:4" x14ac:dyDescent="0.25">
      <c r="B3" s="224"/>
      <c r="D3" s="224"/>
    </row>
    <row r="4" spans="1:4" x14ac:dyDescent="0.25">
      <c r="B4" s="224"/>
      <c r="D4" s="224"/>
    </row>
    <row r="5" spans="1:4" x14ac:dyDescent="0.25">
      <c r="B5" s="224"/>
      <c r="D5" s="224"/>
    </row>
    <row r="6" spans="1:4" x14ac:dyDescent="0.25">
      <c r="B6" s="224"/>
      <c r="D6" s="224"/>
    </row>
    <row r="7" spans="1:4" x14ac:dyDescent="0.25">
      <c r="B7" s="224"/>
      <c r="D7" s="224"/>
    </row>
    <row r="8" spans="1:4" x14ac:dyDescent="0.25">
      <c r="B8" s="224"/>
      <c r="D8" s="224"/>
    </row>
    <row r="9" spans="1:4" x14ac:dyDescent="0.25">
      <c r="B9" s="224"/>
      <c r="D9" s="224"/>
    </row>
    <row r="10" spans="1:4" x14ac:dyDescent="0.25">
      <c r="B10" s="224"/>
      <c r="D10" s="224"/>
    </row>
    <row r="11" spans="1:4" x14ac:dyDescent="0.25">
      <c r="B11" s="224"/>
      <c r="D11" s="224"/>
    </row>
    <row r="12" spans="1:4" x14ac:dyDescent="0.25">
      <c r="B12" s="224"/>
      <c r="D12" s="224"/>
    </row>
    <row r="13" spans="1:4" x14ac:dyDescent="0.25">
      <c r="B13" s="224"/>
      <c r="D13" s="224"/>
    </row>
    <row r="14" spans="1:4" x14ac:dyDescent="0.25">
      <c r="B14" s="224"/>
      <c r="D14" s="224"/>
    </row>
    <row r="15" spans="1:4" x14ac:dyDescent="0.25">
      <c r="B15" s="224"/>
      <c r="D15" s="224"/>
    </row>
    <row r="16" spans="1:4" x14ac:dyDescent="0.25">
      <c r="B16" s="224"/>
      <c r="D16" s="224"/>
    </row>
    <row r="17" spans="1:11" x14ac:dyDescent="0.25">
      <c r="B17" s="224"/>
      <c r="D17" s="224"/>
    </row>
    <row r="18" spans="1:11" ht="15.75" x14ac:dyDescent="0.25">
      <c r="A18" s="225"/>
      <c r="B18" s="226"/>
      <c r="C18" s="226"/>
      <c r="D18" s="225"/>
      <c r="E18" s="225"/>
      <c r="F18" s="225"/>
      <c r="G18" s="225"/>
      <c r="H18" s="225"/>
      <c r="I18" s="225"/>
      <c r="J18" s="225"/>
      <c r="K18" s="225"/>
    </row>
    <row r="19" spans="1:11" ht="15.75" x14ac:dyDescent="0.25">
      <c r="A19" s="225"/>
      <c r="B19" s="226"/>
      <c r="C19" s="226"/>
      <c r="D19" s="225"/>
      <c r="E19" s="225"/>
      <c r="F19" s="225"/>
      <c r="G19" s="225"/>
      <c r="H19" s="225"/>
      <c r="I19" s="225"/>
      <c r="J19" s="225"/>
      <c r="K19" s="225"/>
    </row>
    <row r="20" spans="1:11" ht="15.75" x14ac:dyDescent="0.25">
      <c r="A20" s="225"/>
      <c r="B20" s="226"/>
      <c r="C20" s="226"/>
      <c r="D20" s="225"/>
      <c r="E20" s="225"/>
      <c r="F20" s="225"/>
      <c r="G20" s="225"/>
      <c r="H20" s="225"/>
      <c r="I20" s="225"/>
      <c r="J20" s="225"/>
      <c r="K20" s="225"/>
    </row>
    <row r="21" spans="1:11" ht="15.75" x14ac:dyDescent="0.25">
      <c r="A21" s="225"/>
      <c r="B21" s="226"/>
      <c r="C21" s="226"/>
      <c r="D21" s="225"/>
      <c r="E21" s="225"/>
      <c r="F21" s="225"/>
      <c r="G21" s="225"/>
      <c r="H21" s="225"/>
      <c r="I21" s="225"/>
      <c r="J21" s="225"/>
      <c r="K21" s="225"/>
    </row>
    <row r="22" spans="1:11" ht="15.75" x14ac:dyDescent="0.25">
      <c r="A22" s="225"/>
      <c r="B22" s="226"/>
      <c r="C22" s="226"/>
      <c r="D22" s="225"/>
      <c r="E22" s="225"/>
      <c r="F22" s="225"/>
      <c r="G22" s="225"/>
      <c r="H22" s="225"/>
      <c r="I22" s="225"/>
      <c r="J22" s="225"/>
      <c r="K22" s="225"/>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
  <sheetViews>
    <sheetView workbookViewId="0">
      <selection activeCell="A9" sqref="A9:A10"/>
    </sheetView>
  </sheetViews>
  <sheetFormatPr baseColWidth="10" defaultRowHeight="15" x14ac:dyDescent="0.25"/>
  <cols>
    <col min="1" max="1" width="86.5703125" customWidth="1"/>
  </cols>
  <sheetData>
    <row r="2" spans="1:1" x14ac:dyDescent="0.25">
      <c r="A2" s="223" t="s">
        <v>148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82</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66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zoomScale="75" zoomScaleNormal="75" workbookViewId="0">
      <selection activeCell="C17" sqref="C17"/>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63" t="s">
        <v>21</v>
      </c>
      <c r="B2" s="264"/>
      <c r="C2" s="264"/>
      <c r="D2" s="264"/>
      <c r="E2" s="264"/>
      <c r="F2" s="264"/>
      <c r="G2" s="264"/>
      <c r="H2" s="264"/>
      <c r="I2" s="264"/>
      <c r="J2" s="264"/>
      <c r="K2" s="264"/>
      <c r="L2" s="264"/>
      <c r="M2" s="265"/>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146</v>
      </c>
      <c r="C5" s="266" t="s">
        <v>141</v>
      </c>
      <c r="D5" s="267"/>
      <c r="E5" s="267"/>
      <c r="F5" s="267"/>
      <c r="G5" s="267"/>
      <c r="H5" s="267"/>
      <c r="I5" s="268"/>
      <c r="J5" s="269"/>
      <c r="K5" s="270"/>
      <c r="L5" s="271"/>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72" t="s">
        <v>142</v>
      </c>
      <c r="D8" s="273"/>
      <c r="E8" s="273"/>
      <c r="F8" s="273"/>
      <c r="G8" s="273"/>
      <c r="H8" s="273"/>
      <c r="I8" s="274"/>
      <c r="J8" s="205">
        <v>1</v>
      </c>
      <c r="K8" s="54" t="s">
        <v>64</v>
      </c>
      <c r="L8" s="55"/>
      <c r="M8" s="31"/>
      <c r="N8" s="27"/>
    </row>
    <row r="9" spans="1:14" s="32" customFormat="1" ht="16.149999999999999" customHeight="1" thickBot="1" x14ac:dyDescent="0.25">
      <c r="A9" s="56"/>
      <c r="B9" s="203"/>
      <c r="C9" s="275"/>
      <c r="D9" s="276"/>
      <c r="E9" s="276"/>
      <c r="F9" s="276"/>
      <c r="G9" s="276"/>
      <c r="H9" s="276"/>
      <c r="I9" s="277"/>
      <c r="J9" s="278"/>
      <c r="K9" s="279"/>
      <c r="L9" s="280"/>
      <c r="M9" s="31"/>
      <c r="N9" s="27"/>
    </row>
    <row r="10" spans="1:14" x14ac:dyDescent="0.2">
      <c r="A10" s="58"/>
      <c r="B10" s="253" t="s">
        <v>29</v>
      </c>
      <c r="C10" s="59" t="s">
        <v>30</v>
      </c>
      <c r="D10" s="255" t="s">
        <v>31</v>
      </c>
      <c r="E10" s="256"/>
      <c r="F10" s="257"/>
      <c r="G10" s="258"/>
      <c r="H10" s="258"/>
      <c r="I10" s="259"/>
      <c r="J10" s="260" t="s">
        <v>129</v>
      </c>
      <c r="K10" s="261"/>
      <c r="L10" s="262"/>
      <c r="M10" s="60"/>
      <c r="N10" s="27"/>
    </row>
    <row r="11" spans="1:14" ht="15.75" customHeight="1" thickBot="1" x14ac:dyDescent="0.25">
      <c r="A11" s="58"/>
      <c r="B11" s="254"/>
      <c r="C11" s="101" t="s">
        <v>33</v>
      </c>
      <c r="D11" s="281" t="s">
        <v>117</v>
      </c>
      <c r="E11" s="282"/>
      <c r="F11" s="283" t="s">
        <v>118</v>
      </c>
      <c r="G11" s="282"/>
      <c r="H11" s="283" t="s">
        <v>119</v>
      </c>
      <c r="I11" s="284"/>
      <c r="J11" s="208" t="s">
        <v>130</v>
      </c>
      <c r="K11" s="209" t="s">
        <v>131</v>
      </c>
      <c r="L11" s="210" t="s">
        <v>132</v>
      </c>
      <c r="M11" s="60"/>
      <c r="N11" s="27"/>
    </row>
    <row r="12" spans="1:14" x14ac:dyDescent="0.2">
      <c r="A12" s="64"/>
      <c r="B12" s="173"/>
      <c r="C12" s="174"/>
      <c r="D12" s="181" t="s">
        <v>115</v>
      </c>
      <c r="E12" s="182" t="s">
        <v>116</v>
      </c>
      <c r="F12" s="215" t="s">
        <v>115</v>
      </c>
      <c r="G12" s="216" t="s">
        <v>116</v>
      </c>
      <c r="H12" s="181" t="s">
        <v>115</v>
      </c>
      <c r="I12" s="182" t="s">
        <v>116</v>
      </c>
      <c r="J12" s="175"/>
      <c r="K12" s="176"/>
      <c r="L12" s="177"/>
      <c r="M12" s="60"/>
      <c r="N12" s="27"/>
    </row>
    <row r="13" spans="1:14" ht="27" customHeight="1" x14ac:dyDescent="0.25">
      <c r="A13" s="64"/>
      <c r="B13" s="65" t="s">
        <v>37</v>
      </c>
      <c r="C13" s="66">
        <v>0.6</v>
      </c>
      <c r="D13" s="119" t="e">
        <f>+Contrato!E62/Contrato!C62</f>
        <v>#REF!</v>
      </c>
      <c r="E13" s="183" t="e">
        <f>+Contrato!F62</f>
        <v>#REF!</v>
      </c>
      <c r="F13" s="217" t="e">
        <f>+Contrato!H62</f>
        <v>#REF!</v>
      </c>
      <c r="G13" s="218" t="e">
        <f>+Contrato!E62</f>
        <v>#REF!</v>
      </c>
      <c r="H13" s="185" t="e">
        <f>+Contrato!I62</f>
        <v>#REF!</v>
      </c>
      <c r="I13" s="178" t="e">
        <f>+Contrato!G62</f>
        <v>#REF!</v>
      </c>
      <c r="J13" s="211" t="e">
        <f>+L13-K13</f>
        <v>#DIV/0!</v>
      </c>
      <c r="K13" s="214" t="e">
        <f>+Contrato!J62</f>
        <v>#DIV/0!</v>
      </c>
      <c r="L13" s="212" t="e">
        <f>+Contrato!K62</f>
        <v>#DIV/0!</v>
      </c>
      <c r="M13" s="60"/>
      <c r="N13" s="27"/>
    </row>
    <row r="14" spans="1:14" ht="27" customHeight="1" x14ac:dyDescent="0.25">
      <c r="A14" s="64"/>
      <c r="B14" s="65" t="s">
        <v>38</v>
      </c>
      <c r="C14" s="66">
        <v>0.2</v>
      </c>
      <c r="D14" s="119" t="e">
        <f>+Contrato!E63/Contrato!C63</f>
        <v>#REF!</v>
      </c>
      <c r="E14" s="183" t="e">
        <f>+Contrato!F63</f>
        <v>#REF!</v>
      </c>
      <c r="F14" s="217" t="e">
        <f>+Contrato!H63</f>
        <v>#REF!</v>
      </c>
      <c r="G14" s="218" t="e">
        <f>+Contrato!E63</f>
        <v>#REF!</v>
      </c>
      <c r="H14" s="185" t="e">
        <f>+Contrato!I63</f>
        <v>#REF!</v>
      </c>
      <c r="I14" s="178" t="e">
        <f>+Contrato!G63</f>
        <v>#REF!</v>
      </c>
      <c r="J14" s="211" t="e">
        <f t="shared" ref="J14:J16" si="0">+L14-K14</f>
        <v>#DIV/0!</v>
      </c>
      <c r="K14" s="214" t="e">
        <f>+Contrato!J63</f>
        <v>#DIV/0!</v>
      </c>
      <c r="L14" s="212" t="e">
        <f>+Contrato!K63</f>
        <v>#DIV/0!</v>
      </c>
      <c r="M14" s="60"/>
      <c r="N14" s="27"/>
    </row>
    <row r="15" spans="1:14" ht="27" customHeight="1" x14ac:dyDescent="0.25">
      <c r="A15" s="64"/>
      <c r="B15" s="65" t="s">
        <v>39</v>
      </c>
      <c r="C15" s="66">
        <v>0.1</v>
      </c>
      <c r="D15" s="119" t="e">
        <f>+Contrato!E64/Contrato!C64</f>
        <v>#REF!</v>
      </c>
      <c r="E15" s="183" t="e">
        <f>+Contrato!F64</f>
        <v>#REF!</v>
      </c>
      <c r="F15" s="217" t="e">
        <f>+Contrato!H64</f>
        <v>#REF!</v>
      </c>
      <c r="G15" s="218" t="e">
        <f>+Contrato!E64</f>
        <v>#REF!</v>
      </c>
      <c r="H15" s="185" t="e">
        <f>+Contrato!I64</f>
        <v>#REF!</v>
      </c>
      <c r="I15" s="178" t="e">
        <f>+Contrato!G64</f>
        <v>#REF!</v>
      </c>
      <c r="J15" s="211" t="e">
        <f t="shared" si="0"/>
        <v>#DIV/0!</v>
      </c>
      <c r="K15" s="214" t="e">
        <f>+Contrato!J64</f>
        <v>#DIV/0!</v>
      </c>
      <c r="L15" s="212" t="e">
        <f>+Contrato!K64</f>
        <v>#DIV/0!</v>
      </c>
      <c r="M15" s="60"/>
      <c r="N15" s="27"/>
    </row>
    <row r="16" spans="1:14" ht="27" customHeight="1" thickBot="1" x14ac:dyDescent="0.3">
      <c r="A16" s="64"/>
      <c r="B16" s="68" t="s">
        <v>40</v>
      </c>
      <c r="C16" s="69">
        <v>0.1</v>
      </c>
      <c r="D16" s="70" t="e">
        <f>+Contrato!E65/Contrato!C65</f>
        <v>#REF!</v>
      </c>
      <c r="E16" s="184" t="e">
        <f>+Contrato!F65</f>
        <v>#REF!</v>
      </c>
      <c r="F16" s="219" t="e">
        <f>+Contrato!H65</f>
        <v>#REF!</v>
      </c>
      <c r="G16" s="220" t="e">
        <f>+Contrato!E65</f>
        <v>#REF!</v>
      </c>
      <c r="H16" s="186" t="e">
        <f>+Contrato!I65</f>
        <v>#REF!</v>
      </c>
      <c r="I16" s="179" t="e">
        <f>+Contrato!G65</f>
        <v>#REF!</v>
      </c>
      <c r="J16" s="211" t="e">
        <f t="shared" si="0"/>
        <v>#DIV/0!</v>
      </c>
      <c r="K16" s="214" t="e">
        <f>+Contrato!J65</f>
        <v>#DIV/0!</v>
      </c>
      <c r="L16" s="212" t="e">
        <f>+Contrato!K65</f>
        <v>#DIV/0!</v>
      </c>
      <c r="M16" s="60"/>
      <c r="N16" s="27"/>
    </row>
    <row r="17" spans="1:14" ht="30.75" customHeight="1" thickTop="1" thickBot="1" x14ac:dyDescent="0.3">
      <c r="A17" s="64"/>
      <c r="B17" s="180" t="s">
        <v>120</v>
      </c>
      <c r="C17" s="75"/>
      <c r="D17" s="75"/>
      <c r="E17" s="75"/>
      <c r="F17" s="75"/>
      <c r="G17" s="75"/>
      <c r="H17" s="75"/>
      <c r="I17" s="75"/>
      <c r="J17" s="213" t="e">
        <f>+J13+J14+J15+J16</f>
        <v>#DIV/0!</v>
      </c>
      <c r="K17" s="213" t="e">
        <f>+K13+K14+K15+K16</f>
        <v>#DIV/0!</v>
      </c>
      <c r="L17" s="213" t="e">
        <f>+L13+L14+L15+L16</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51"/>
      <c r="C24" s="252"/>
      <c r="D24" s="252"/>
      <c r="E24" s="252"/>
      <c r="F24" s="252"/>
      <c r="G24" s="252"/>
      <c r="H24" s="252"/>
      <c r="I24" s="252"/>
      <c r="J24" s="252"/>
      <c r="K24" s="252"/>
      <c r="L24" s="252"/>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B24:L24"/>
    <mergeCell ref="B10:B11"/>
    <mergeCell ref="D10:I10"/>
    <mergeCell ref="J10:L10"/>
    <mergeCell ref="A2:M2"/>
    <mergeCell ref="C5:I5"/>
    <mergeCell ref="J5:L5"/>
    <mergeCell ref="C8:I9"/>
    <mergeCell ref="J9:L9"/>
    <mergeCell ref="D11:E11"/>
    <mergeCell ref="F11:G11"/>
    <mergeCell ref="H11:I11"/>
  </mergeCells>
  <printOptions horizontalCentered="1" verticalCentered="1"/>
  <pageMargins left="0.51181102362204722" right="0.51181102362204722" top="0.55118110236220474" bottom="0.55118110236220474" header="0.31496062992125984" footer="0.31496062992125984"/>
  <pageSetup paperSize="9" scale="8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83</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41"/>
  <sheetViews>
    <sheetView topLeftCell="A4"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67</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85</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41"/>
  <sheetViews>
    <sheetView topLeftCell="A4"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86</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87</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109</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88</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105</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89</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110</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90</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41"/>
  <sheetViews>
    <sheetView topLeftCell="A2"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f>+Consolidado!J5</f>
        <v>0</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91</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92</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43252</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70</v>
      </c>
      <c r="D8" s="292"/>
      <c r="E8" s="292"/>
      <c r="F8" s="293"/>
      <c r="G8" s="112">
        <v>38</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(Contrato!G31-Contrato!E31)/Contrato!C31</f>
        <v>#DIV/0!</v>
      </c>
      <c r="E12" s="67" t="e">
        <f>Contrato!H31</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(Contrato!G32-Contrato!E32)/Contrato!C32</f>
        <v>#DIV/0!</v>
      </c>
      <c r="E13" s="67" t="e">
        <f>Contrato!H32</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t="e">
        <f>(Contrato!G33-Contrato!E33)/Contrato!C33</f>
        <v>#DIV/0!</v>
      </c>
      <c r="E14" s="67" t="e">
        <f>Contrato!H33</f>
        <v>#DIV/0!</v>
      </c>
      <c r="F14" s="111" t="e">
        <f>+D14+E14</f>
        <v>#DIV/0!</v>
      </c>
      <c r="G14" s="109" t="e">
        <f t="shared" si="0"/>
        <v>#DIV/0!</v>
      </c>
      <c r="H14" s="110" t="e">
        <f t="shared" si="0"/>
        <v>#DIV/0!</v>
      </c>
      <c r="I14" s="111" t="e">
        <f t="shared" si="0"/>
        <v>#DIV/0!</v>
      </c>
      <c r="J14" s="60"/>
      <c r="K14" s="27"/>
    </row>
    <row r="15" spans="1:11" ht="27" customHeight="1" thickBot="1" x14ac:dyDescent="0.3">
      <c r="A15" s="64"/>
      <c r="B15" s="68" t="s">
        <v>40</v>
      </c>
      <c r="C15" s="69">
        <v>0.05</v>
      </c>
      <c r="D15" s="70" t="e">
        <f>(Contrato!G34-Contrato!E34)/Contrato!C34</f>
        <v>#DIV/0!</v>
      </c>
      <c r="E15" s="71" t="e">
        <f>Contrato!H34</f>
        <v>#DIV/0!</v>
      </c>
      <c r="F15" s="117" t="e">
        <f>+D15+E15</f>
        <v>#DIV/0!</v>
      </c>
      <c r="G15" s="72" t="e">
        <f t="shared" si="0"/>
        <v>#DIV/0!</v>
      </c>
      <c r="H15" s="73" t="e">
        <f t="shared" si="0"/>
        <v>#DIV/0!</v>
      </c>
      <c r="I15" s="118" t="e">
        <f t="shared" si="0"/>
        <v>#DIV/0!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customHeight="1"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93</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43709</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94</v>
      </c>
      <c r="D8" s="292"/>
      <c r="E8" s="292"/>
      <c r="F8" s="293"/>
      <c r="G8" s="128">
        <f>+Consolidado!J8</f>
        <v>1</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111</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95</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18"/>
  <sheetViews>
    <sheetView workbookViewId="0"/>
  </sheetViews>
  <sheetFormatPr baseColWidth="10" defaultRowHeight="15" x14ac:dyDescent="0.25"/>
  <cols>
    <col min="1" max="1" width="105.85546875" bestFit="1" customWidth="1"/>
  </cols>
  <sheetData>
    <row r="1" spans="1:1" x14ac:dyDescent="0.25">
      <c r="A1" s="97" t="s">
        <v>48</v>
      </c>
    </row>
    <row r="3" spans="1:1" ht="165.75" x14ac:dyDescent="0.25">
      <c r="A3" s="98" t="s">
        <v>49</v>
      </c>
    </row>
    <row r="6" spans="1:1" x14ac:dyDescent="0.25">
      <c r="A6" s="97" t="s">
        <v>50</v>
      </c>
    </row>
    <row r="8" spans="1:1" ht="114.75" x14ac:dyDescent="0.25">
      <c r="A8" s="98" t="s">
        <v>51</v>
      </c>
    </row>
    <row r="11" spans="1:1" x14ac:dyDescent="0.25">
      <c r="A11" s="97" t="s">
        <v>52</v>
      </c>
    </row>
    <row r="13" spans="1:1" ht="89.25" x14ac:dyDescent="0.25">
      <c r="A13" s="98" t="s">
        <v>53</v>
      </c>
    </row>
    <row r="16" spans="1:1" x14ac:dyDescent="0.25">
      <c r="A16" s="97" t="s">
        <v>54</v>
      </c>
    </row>
    <row r="18" spans="1:1" ht="102" x14ac:dyDescent="0.25">
      <c r="A18" s="98" t="s">
        <v>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topLeftCell="A7"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43344</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71</v>
      </c>
      <c r="D8" s="292"/>
      <c r="E8" s="292"/>
      <c r="F8" s="293"/>
      <c r="G8" s="112">
        <v>39</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(Contrato!G41-Contrato!E41)/Contrato!C41</f>
        <v>#DIV/0!</v>
      </c>
      <c r="E12" s="67" t="e">
        <f>Contrato!H41</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(Contrato!G42-Contrato!E42)/Contrato!C42</f>
        <v>#DIV/0!</v>
      </c>
      <c r="E13" s="67" t="e">
        <f>Contrato!H42</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(Contrato!G43-Contrato!E43)/Contrato!C43</f>
        <v>0</v>
      </c>
      <c r="E14" s="67">
        <f>Contrato!H43</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(Contrato!G44-Contrato!E44)/Contrato!C44</f>
        <v>0</v>
      </c>
      <c r="E15" s="71">
        <f>Contrato!H44</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100</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customHeight="1"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workbookViewId="0">
      <selection activeCell="G4" sqref="G4"/>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43252</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72</v>
      </c>
      <c r="D8" s="292"/>
      <c r="E8" s="292"/>
      <c r="F8" s="293"/>
      <c r="G8" s="112">
        <v>38</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(Contrato!G46-Contrato!E46)/Contrato!C46</f>
        <v>#DIV/0!</v>
      </c>
      <c r="E12" s="67" t="e">
        <f>Contrato!H46</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(Contrato!G47-Contrato!E47)/Contrato!C47</f>
        <v>#DIV/0!</v>
      </c>
      <c r="E13" s="67" t="e">
        <f>Contrato!H47</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(Contrato!G48-Contrato!E48)/Contrato!C48</f>
        <v>0</v>
      </c>
      <c r="E14" s="67">
        <f>Contrato!H48</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(Contrato!G49-Contrato!E49)/Contrato!C49</f>
        <v>0</v>
      </c>
      <c r="E15" s="71">
        <f>Contrato!H49</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97</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row r="42" spans="5:5" s="26" customFormat="1" x14ac:dyDescent="0.2">
      <c r="E42" s="93"/>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2"/>
  <sheetViews>
    <sheetView workbookViewId="0">
      <selection activeCell="C22" sqref="C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43252</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68</v>
      </c>
      <c r="D8" s="292"/>
      <c r="E8" s="292"/>
      <c r="F8" s="293"/>
      <c r="G8" s="112">
        <v>38</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(Contrato!G51-Contrato!E51)/Contrato!C51</f>
        <v>#DIV/0!</v>
      </c>
      <c r="E12" s="67" t="e">
        <f>Contrato!H51</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(Contrato!G52-Contrato!E52)/Contrato!C52</f>
        <v>#DIV/0!</v>
      </c>
      <c r="E13" s="67" t="e">
        <f>Contrato!H52</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(Contrato!G53-Contrato!E53)/Contrato!C53</f>
        <v>0</v>
      </c>
      <c r="E14" s="67">
        <f>Contrato!H53</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(Contrato!G54-Contrato!E54)/Contrato!C54</f>
        <v>0</v>
      </c>
      <c r="E15" s="71">
        <f>Contrato!H54</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1:11" x14ac:dyDescent="0.2">
      <c r="A33" s="26"/>
      <c r="B33" s="26"/>
      <c r="E33" s="94"/>
      <c r="G33" s="26"/>
      <c r="H33" s="26"/>
      <c r="I33" s="26"/>
      <c r="J33" s="26"/>
      <c r="K33" s="26"/>
    </row>
    <row r="34" spans="1:11" x14ac:dyDescent="0.2">
      <c r="A34" s="26"/>
      <c r="B34" s="26"/>
      <c r="E34" s="94"/>
      <c r="G34" s="26"/>
      <c r="H34" s="26"/>
      <c r="I34" s="26"/>
      <c r="J34" s="26"/>
      <c r="K34" s="26"/>
    </row>
    <row r="35" spans="1:11" x14ac:dyDescent="0.2">
      <c r="A35" s="26"/>
      <c r="B35" s="26"/>
      <c r="E35" s="94"/>
      <c r="G35" s="26"/>
      <c r="H35" s="26"/>
      <c r="I35" s="26"/>
      <c r="J35" s="26"/>
      <c r="K35" s="26"/>
    </row>
    <row r="36" spans="1:11" x14ac:dyDescent="0.2">
      <c r="A36" s="26"/>
      <c r="B36" s="26"/>
      <c r="E36" s="94"/>
      <c r="G36" s="26"/>
      <c r="H36" s="26"/>
      <c r="I36" s="26"/>
      <c r="J36" s="26"/>
      <c r="K36" s="26"/>
    </row>
    <row r="37" spans="1:11" x14ac:dyDescent="0.2">
      <c r="A37" s="26"/>
      <c r="B37" s="26"/>
      <c r="E37" s="94"/>
      <c r="G37" s="26"/>
      <c r="H37" s="26"/>
      <c r="I37" s="26"/>
      <c r="J37" s="26"/>
      <c r="K37" s="26"/>
    </row>
    <row r="38" spans="1:11" x14ac:dyDescent="0.2">
      <c r="A38" s="26"/>
      <c r="B38" s="26"/>
      <c r="E38" s="94"/>
      <c r="G38" s="26"/>
      <c r="H38" s="26"/>
      <c r="I38" s="26"/>
      <c r="J38" s="26"/>
      <c r="K38" s="26"/>
    </row>
    <row r="39" spans="1:11" x14ac:dyDescent="0.2">
      <c r="A39" s="26"/>
      <c r="B39" s="26"/>
      <c r="E39" s="94"/>
      <c r="G39" s="26"/>
      <c r="H39" s="26"/>
      <c r="I39" s="26"/>
      <c r="J39" s="26"/>
      <c r="K39" s="26"/>
    </row>
    <row r="40" spans="1:11" x14ac:dyDescent="0.2">
      <c r="A40" s="26"/>
      <c r="B40" s="26"/>
      <c r="E40" s="94"/>
      <c r="G40" s="26"/>
      <c r="H40" s="26"/>
      <c r="I40" s="26"/>
      <c r="J40" s="26"/>
      <c r="K40" s="26"/>
    </row>
    <row r="41" spans="1:11" x14ac:dyDescent="0.2">
      <c r="A41" s="26"/>
      <c r="B41" s="26"/>
      <c r="E41" s="94"/>
      <c r="G41" s="26"/>
      <c r="H41" s="26"/>
      <c r="I41" s="26"/>
      <c r="J41" s="26"/>
      <c r="K41" s="26"/>
    </row>
    <row r="42" spans="1:11" x14ac:dyDescent="0.2">
      <c r="A42" s="26"/>
      <c r="B42" s="26"/>
      <c r="G42" s="26"/>
      <c r="H42" s="26"/>
      <c r="I42" s="26"/>
      <c r="J42" s="26"/>
      <c r="K42" s="26"/>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65</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5">
      <c r="A23" s="28"/>
      <c r="B23" s="251"/>
      <c r="C23" s="252"/>
      <c r="D23" s="252"/>
      <c r="E23" s="252"/>
      <c r="F23" s="252"/>
      <c r="G23" s="252"/>
      <c r="H23" s="252"/>
      <c r="I23" s="252"/>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10">
    <mergeCell ref="B24:I24"/>
    <mergeCell ref="B23:I23"/>
    <mergeCell ref="A2:J2"/>
    <mergeCell ref="C5:F5"/>
    <mergeCell ref="G5:I5"/>
    <mergeCell ref="C8:F9"/>
    <mergeCell ref="G9:I9"/>
    <mergeCell ref="B10:B11"/>
    <mergeCell ref="D10:F10"/>
    <mergeCell ref="G10:I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1"/>
  <sheetViews>
    <sheetView zoomScale="75" zoomScaleNormal="75" workbookViewId="0">
      <selection activeCell="C17" sqref="C17"/>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63" t="s">
        <v>21</v>
      </c>
      <c r="B2" s="264"/>
      <c r="C2" s="264"/>
      <c r="D2" s="264"/>
      <c r="E2" s="264"/>
      <c r="F2" s="264"/>
      <c r="G2" s="264"/>
      <c r="H2" s="264"/>
      <c r="I2" s="264"/>
      <c r="J2" s="264"/>
      <c r="K2" s="264"/>
      <c r="L2" s="264"/>
      <c r="M2" s="265"/>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149</v>
      </c>
      <c r="C5" s="266" t="s">
        <v>141</v>
      </c>
      <c r="D5" s="267"/>
      <c r="E5" s="267"/>
      <c r="F5" s="267"/>
      <c r="G5" s="267"/>
      <c r="H5" s="267"/>
      <c r="I5" s="268"/>
      <c r="J5" s="269"/>
      <c r="K5" s="270"/>
      <c r="L5" s="271"/>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72" t="s">
        <v>150</v>
      </c>
      <c r="D8" s="273"/>
      <c r="E8" s="273"/>
      <c r="F8" s="273"/>
      <c r="G8" s="273"/>
      <c r="H8" s="273"/>
      <c r="I8" s="274"/>
      <c r="J8" s="205">
        <v>1</v>
      </c>
      <c r="K8" s="54" t="s">
        <v>106</v>
      </c>
      <c r="L8" s="55"/>
      <c r="M8" s="31"/>
      <c r="N8" s="27"/>
    </row>
    <row r="9" spans="1:14" s="32" customFormat="1" ht="16.149999999999999" customHeight="1" thickBot="1" x14ac:dyDescent="0.25">
      <c r="A9" s="56"/>
      <c r="B9" s="203"/>
      <c r="C9" s="275"/>
      <c r="D9" s="276"/>
      <c r="E9" s="276"/>
      <c r="F9" s="276"/>
      <c r="G9" s="276"/>
      <c r="H9" s="276"/>
      <c r="I9" s="277"/>
      <c r="J9" s="278"/>
      <c r="K9" s="279"/>
      <c r="L9" s="280"/>
      <c r="M9" s="31"/>
      <c r="N9" s="27"/>
    </row>
    <row r="10" spans="1:14" x14ac:dyDescent="0.2">
      <c r="A10" s="58"/>
      <c r="B10" s="253" t="s">
        <v>29</v>
      </c>
      <c r="C10" s="59" t="s">
        <v>30</v>
      </c>
      <c r="D10" s="255" t="s">
        <v>31</v>
      </c>
      <c r="E10" s="256"/>
      <c r="F10" s="257"/>
      <c r="G10" s="258"/>
      <c r="H10" s="258"/>
      <c r="I10" s="259"/>
      <c r="J10" s="260" t="s">
        <v>129</v>
      </c>
      <c r="K10" s="261"/>
      <c r="L10" s="262"/>
      <c r="M10" s="60"/>
      <c r="N10" s="27"/>
    </row>
    <row r="11" spans="1:14" ht="15.75" customHeight="1" thickBot="1" x14ac:dyDescent="0.25">
      <c r="A11" s="58"/>
      <c r="B11" s="254"/>
      <c r="C11" s="101" t="s">
        <v>33</v>
      </c>
      <c r="D11" s="281" t="s">
        <v>117</v>
      </c>
      <c r="E11" s="282"/>
      <c r="F11" s="283" t="s">
        <v>118</v>
      </c>
      <c r="G11" s="282"/>
      <c r="H11" s="283" t="s">
        <v>119</v>
      </c>
      <c r="I11" s="284"/>
      <c r="J11" s="208" t="s">
        <v>130</v>
      </c>
      <c r="K11" s="209" t="s">
        <v>131</v>
      </c>
      <c r="L11" s="210" t="s">
        <v>132</v>
      </c>
      <c r="M11" s="60"/>
      <c r="N11" s="27"/>
    </row>
    <row r="12" spans="1:14" x14ac:dyDescent="0.2">
      <c r="A12" s="64"/>
      <c r="B12" s="173"/>
      <c r="C12" s="187"/>
      <c r="D12" s="181" t="s">
        <v>115</v>
      </c>
      <c r="E12" s="182" t="s">
        <v>116</v>
      </c>
      <c r="F12" s="181" t="s">
        <v>115</v>
      </c>
      <c r="G12" s="182" t="s">
        <v>116</v>
      </c>
      <c r="H12" s="181" t="s">
        <v>115</v>
      </c>
      <c r="I12" s="182" t="s">
        <v>116</v>
      </c>
      <c r="J12" s="175"/>
      <c r="K12" s="176"/>
      <c r="L12" s="177"/>
      <c r="M12" s="60"/>
      <c r="N12" s="27"/>
    </row>
    <row r="13" spans="1:14" ht="27" customHeight="1" x14ac:dyDescent="0.25">
      <c r="A13" s="64"/>
      <c r="B13" s="65" t="s">
        <v>37</v>
      </c>
      <c r="C13" s="66">
        <v>0.6</v>
      </c>
      <c r="D13" s="119" t="e">
        <f>+Contrato!F31/Contrato!C31</f>
        <v>#DIV/0!</v>
      </c>
      <c r="E13" s="183">
        <f>+Contrato!F31</f>
        <v>0</v>
      </c>
      <c r="F13" s="217" t="e">
        <f>+Contrato!H31</f>
        <v>#DIV/0!</v>
      </c>
      <c r="G13" s="218">
        <f>+Contrato!E31</f>
        <v>0</v>
      </c>
      <c r="H13" s="185" t="e">
        <f>+Contrato!I31</f>
        <v>#DIV/0!</v>
      </c>
      <c r="I13" s="178">
        <f>+Contrato!G31</f>
        <v>0</v>
      </c>
      <c r="J13" s="211" t="e">
        <f>+L13-K13</f>
        <v>#DIV/0!</v>
      </c>
      <c r="K13" s="214" t="e">
        <f>+Contrato!J31</f>
        <v>#DIV/0!</v>
      </c>
      <c r="L13" s="212" t="e">
        <f>+Contrato!K31</f>
        <v>#DIV/0!</v>
      </c>
      <c r="M13" s="60"/>
      <c r="N13" s="27"/>
    </row>
    <row r="14" spans="1:14" ht="27" customHeight="1" x14ac:dyDescent="0.25">
      <c r="A14" s="64"/>
      <c r="B14" s="65" t="s">
        <v>38</v>
      </c>
      <c r="C14" s="66">
        <v>0.2</v>
      </c>
      <c r="D14" s="119" t="e">
        <f>+Contrato!F32/Contrato!C32</f>
        <v>#DIV/0!</v>
      </c>
      <c r="E14" s="183">
        <f>+Contrato!F32</f>
        <v>0</v>
      </c>
      <c r="F14" s="217" t="e">
        <f>+Contrato!H32</f>
        <v>#DIV/0!</v>
      </c>
      <c r="G14" s="218">
        <f>+Contrato!E32</f>
        <v>0</v>
      </c>
      <c r="H14" s="185" t="e">
        <f>+Contrato!I32</f>
        <v>#DIV/0!</v>
      </c>
      <c r="I14" s="178">
        <f>+Contrato!G32</f>
        <v>0</v>
      </c>
      <c r="J14" s="211" t="e">
        <f t="shared" ref="J14:J16" si="0">+L14-K14</f>
        <v>#DIV/0!</v>
      </c>
      <c r="K14" s="214" t="e">
        <f>+Contrato!J32</f>
        <v>#DIV/0!</v>
      </c>
      <c r="L14" s="212" t="e">
        <f>+Contrato!K32</f>
        <v>#DIV/0!</v>
      </c>
      <c r="M14" s="60"/>
      <c r="N14" s="27"/>
    </row>
    <row r="15" spans="1:14" ht="27" customHeight="1" x14ac:dyDescent="0.25">
      <c r="A15" s="64"/>
      <c r="B15" s="65" t="s">
        <v>39</v>
      </c>
      <c r="C15" s="66">
        <v>0.1</v>
      </c>
      <c r="D15" s="119" t="e">
        <f>+Contrato!F33/Contrato!C33</f>
        <v>#DIV/0!</v>
      </c>
      <c r="E15" s="183">
        <f>+Contrato!F33</f>
        <v>0</v>
      </c>
      <c r="F15" s="217" t="e">
        <f>+Contrato!H33</f>
        <v>#DIV/0!</v>
      </c>
      <c r="G15" s="218">
        <f>+Contrato!E33</f>
        <v>0</v>
      </c>
      <c r="H15" s="185" t="e">
        <f>+Contrato!I33</f>
        <v>#DIV/0!</v>
      </c>
      <c r="I15" s="178">
        <f>+Contrato!G33</f>
        <v>0</v>
      </c>
      <c r="J15" s="211" t="e">
        <f t="shared" si="0"/>
        <v>#DIV/0!</v>
      </c>
      <c r="K15" s="214" t="e">
        <f>+Contrato!J33</f>
        <v>#DIV/0!</v>
      </c>
      <c r="L15" s="212" t="e">
        <f>+Contrato!K33</f>
        <v>#DIV/0!</v>
      </c>
      <c r="M15" s="60"/>
      <c r="N15" s="27"/>
    </row>
    <row r="16" spans="1:14" ht="27" customHeight="1" thickBot="1" x14ac:dyDescent="0.3">
      <c r="A16" s="64"/>
      <c r="B16" s="68" t="s">
        <v>40</v>
      </c>
      <c r="C16" s="69">
        <v>0.1</v>
      </c>
      <c r="D16" s="70" t="e">
        <f>+Contrato!F34/Contrato!C34</f>
        <v>#DIV/0!</v>
      </c>
      <c r="E16" s="184">
        <f>+Contrato!F34</f>
        <v>0</v>
      </c>
      <c r="F16" s="219" t="e">
        <f>+Contrato!H34</f>
        <v>#DIV/0!</v>
      </c>
      <c r="G16" s="220">
        <f>+Contrato!E34</f>
        <v>0</v>
      </c>
      <c r="H16" s="186" t="e">
        <f>+Contrato!I34</f>
        <v>#DIV/0!</v>
      </c>
      <c r="I16" s="179">
        <f>+Contrato!G34</f>
        <v>0</v>
      </c>
      <c r="J16" s="211" t="e">
        <f t="shared" si="0"/>
        <v>#DIV/0!</v>
      </c>
      <c r="K16" s="214" t="e">
        <f>+Contrato!J34</f>
        <v>#DIV/0!</v>
      </c>
      <c r="L16" s="212" t="e">
        <f>+Contrato!K34</f>
        <v>#DIV/0!</v>
      </c>
      <c r="M16" s="60"/>
      <c r="N16" s="27"/>
    </row>
    <row r="17" spans="1:14" ht="30.75" customHeight="1" thickTop="1" thickBot="1" x14ac:dyDescent="0.3">
      <c r="A17" s="64"/>
      <c r="B17" s="180" t="s">
        <v>120</v>
      </c>
      <c r="C17" s="75"/>
      <c r="D17" s="75"/>
      <c r="E17" s="75"/>
      <c r="F17" s="75"/>
      <c r="G17" s="75"/>
      <c r="H17" s="75"/>
      <c r="I17" s="75"/>
      <c r="J17" s="222" t="e">
        <f t="shared" ref="J17" si="1">+J16+J15+J14+J13</f>
        <v>#DIV/0!</v>
      </c>
      <c r="K17" s="221" t="e">
        <f>+K16+K15+K14+K13</f>
        <v>#DIV/0!</v>
      </c>
      <c r="L17" s="222" t="e">
        <f t="shared" ref="L17" si="2">+L16+L15+L14+L13</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51"/>
      <c r="C24" s="252"/>
      <c r="D24" s="252"/>
      <c r="E24" s="252"/>
      <c r="F24" s="252"/>
      <c r="G24" s="252"/>
      <c r="H24" s="252"/>
      <c r="I24" s="252"/>
      <c r="J24" s="252"/>
      <c r="K24" s="252"/>
      <c r="L24" s="252"/>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A2:M2"/>
    <mergeCell ref="C5:I5"/>
    <mergeCell ref="J5:L5"/>
    <mergeCell ref="C8:I9"/>
    <mergeCell ref="J9:L9"/>
    <mergeCell ref="D11:E11"/>
    <mergeCell ref="F11:G11"/>
    <mergeCell ref="H11:I11"/>
    <mergeCell ref="B24:L24"/>
    <mergeCell ref="B10:B11"/>
    <mergeCell ref="D10:I10"/>
    <mergeCell ref="J10:L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63" t="s">
        <v>21</v>
      </c>
      <c r="B2" s="264"/>
      <c r="C2" s="264"/>
      <c r="D2" s="264"/>
      <c r="E2" s="264"/>
      <c r="F2" s="264"/>
      <c r="G2" s="264"/>
      <c r="H2" s="264"/>
      <c r="I2" s="264"/>
      <c r="J2" s="265"/>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5" t="s">
        <v>56</v>
      </c>
      <c r="D5" s="286"/>
      <c r="E5" s="286"/>
      <c r="F5" s="287"/>
      <c r="G5" s="288">
        <v>42917</v>
      </c>
      <c r="H5" s="289"/>
      <c r="I5" s="290"/>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91" t="s">
        <v>74</v>
      </c>
      <c r="D8" s="292"/>
      <c r="E8" s="292"/>
      <c r="F8" s="293"/>
      <c r="G8" s="112">
        <v>35</v>
      </c>
      <c r="H8" s="54" t="s">
        <v>63</v>
      </c>
      <c r="I8" s="55"/>
      <c r="J8" s="31"/>
      <c r="K8" s="27"/>
    </row>
    <row r="9" spans="1:11" s="32" customFormat="1" ht="16.149999999999999" customHeight="1" thickBot="1" x14ac:dyDescent="0.25">
      <c r="A9" s="56"/>
      <c r="B9" s="57">
        <v>41594</v>
      </c>
      <c r="C9" s="294"/>
      <c r="D9" s="295"/>
      <c r="E9" s="295"/>
      <c r="F9" s="296"/>
      <c r="G9" s="278"/>
      <c r="H9" s="279"/>
      <c r="I9" s="280"/>
      <c r="J9" s="31"/>
      <c r="K9" s="27"/>
    </row>
    <row r="10" spans="1:11" x14ac:dyDescent="0.2">
      <c r="A10" s="58"/>
      <c r="B10" s="253" t="s">
        <v>29</v>
      </c>
      <c r="C10" s="59" t="s">
        <v>30</v>
      </c>
      <c r="D10" s="255" t="s">
        <v>31</v>
      </c>
      <c r="E10" s="257"/>
      <c r="F10" s="259"/>
      <c r="G10" s="255" t="s">
        <v>32</v>
      </c>
      <c r="H10" s="257"/>
      <c r="I10" s="259"/>
      <c r="J10" s="60"/>
      <c r="K10" s="27"/>
    </row>
    <row r="11" spans="1:11" ht="13.5" thickBot="1" x14ac:dyDescent="0.25">
      <c r="A11" s="58"/>
      <c r="B11" s="254"/>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51"/>
      <c r="C24" s="252"/>
      <c r="D24" s="252"/>
      <c r="E24" s="252"/>
      <c r="F24" s="252"/>
      <c r="G24" s="252"/>
      <c r="H24" s="252"/>
      <c r="I24" s="252"/>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2</vt:i4>
      </vt:variant>
    </vt:vector>
  </HeadingPairs>
  <TitlesOfParts>
    <vt:vector size="35" baseType="lpstr">
      <vt:lpstr>Contrato</vt:lpstr>
      <vt:lpstr>Consolidado</vt:lpstr>
      <vt:lpstr>Cañuelas-Saladillo</vt:lpstr>
      <vt:lpstr>Lobos-Chascomus</vt:lpstr>
      <vt:lpstr>Lobos-Mercedes</vt:lpstr>
      <vt:lpstr>Bragado-Azul</vt:lpstr>
      <vt:lpstr>Azul-Las Armas</vt:lpstr>
      <vt:lpstr>tramo 1</vt:lpstr>
      <vt:lpstr>Pigue-Benito Juarez</vt:lpstr>
      <vt:lpstr>Junin-Teodolina</vt:lpstr>
      <vt:lpstr>Lincoln-Pergamino</vt:lpstr>
      <vt:lpstr>Trenque Lauquen-Pigue</vt:lpstr>
      <vt:lpstr>Pehuajo-LM La Pampa</vt:lpstr>
      <vt:lpstr>Pergamino-San Nicolas </vt:lpstr>
      <vt:lpstr>Pergamino-Colon</vt:lpstr>
      <vt:lpstr>Arrecifes-Carmen de Areco</vt:lpstr>
      <vt:lpstr>VALORIZADO TAREAS</vt:lpstr>
      <vt:lpstr>CRONOGRAMA DE OBRA</vt:lpstr>
      <vt:lpstr>Chasicó - LM La Pampa</vt:lpstr>
      <vt:lpstr>M. de Hoz-Limite La Pampa</vt:lpstr>
      <vt:lpstr>Gral Villegas-Limite La Pampa</vt:lpstr>
      <vt:lpstr>B. Juarez-Tandil</vt:lpstr>
      <vt:lpstr>Gral. Lamadrid-Olavarría</vt:lpstr>
      <vt:lpstr>Olavarría-Azul</vt:lpstr>
      <vt:lpstr>Arroyo Corto</vt:lpstr>
      <vt:lpstr>Baigorrita-Cruce RP65-RP70</vt:lpstr>
      <vt:lpstr>9 de Julio-Bragado</vt:lpstr>
      <vt:lpstr>Gral.Villegas-Rivadavia</vt:lpstr>
      <vt:lpstr>Urb Mar del Plata</vt:lpstr>
      <vt:lpstr>Gral. Alvear</vt:lpstr>
      <vt:lpstr>Laguna Alsina</vt:lpstr>
      <vt:lpstr>Urb Balcarce</vt:lpstr>
      <vt:lpstr>Anexos</vt:lpstr>
      <vt:lpstr>Contrato!Área_de_impresión</vt:lpstr>
      <vt:lpstr>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Giselle Lichtensztain</dc:creator>
  <cp:lastModifiedBy>Rodríguez Sergio Ricardo</cp:lastModifiedBy>
  <cp:lastPrinted>2019-10-17T13:52:31Z</cp:lastPrinted>
  <dcterms:created xsi:type="dcterms:W3CDTF">2012-07-04T19:10:24Z</dcterms:created>
  <dcterms:modified xsi:type="dcterms:W3CDTF">2021-10-27T13:15:03Z</dcterms:modified>
</cp:coreProperties>
</file>